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Sellest_töövihikust"/>
  <mc:AlternateContent xmlns:mc="http://schemas.openxmlformats.org/markup-compatibility/2006">
    <mc:Choice Requires="x15">
      <x15ac:absPath xmlns:x15ac="http://schemas.microsoft.com/office/spreadsheetml/2010/11/ac" url="X:\TRO\Elu ja ettevõtlus keskkond\Ettev_Külastusk_AT\1. ÕÜF\Piirkondlikud algatused\0_Järelpärimine_Peipsi Ääre Selts\3.küsimus\"/>
    </mc:Choice>
  </mc:AlternateContent>
  <xr:revisionPtr revIDLastSave="0" documentId="13_ncr:1_{B3765070-1F0A-4EF4-9E1E-5C360CAAE307}" xr6:coauthVersionLast="47" xr6:coauthVersionMax="47" xr10:uidLastSave="{00000000-0000-0000-0000-000000000000}"/>
  <bookViews>
    <workbookView xWindow="-110" yWindow="-110" windowWidth="19420" windowHeight="10420" tabRatio="649" xr2:uid="{00000000-000D-0000-FFFF-FFFF00000000}"/>
  </bookViews>
  <sheets>
    <sheet name="Pingerida" sheetId="3" r:id="rId1"/>
    <sheet name="Hinded A-I" sheetId="1" r:id="rId2"/>
    <sheet name="Hinded J-L" sheetId="4" r:id="rId3"/>
    <sheet name="Hinded N-S" sheetId="5" r:id="rId4"/>
    <sheet name="Hinded T-V" sheetId="6" r:id="rId5"/>
  </sheets>
  <definedNames>
    <definedName name="_xlnm._FilterDatabase" localSheetId="0" hidden="1">Pingerida!$A$3:$AS$19</definedName>
    <definedName name="_xlnm.Print_Area" localSheetId="1">'Hinded A-I'!$A$2:$E$12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3" l="1"/>
  <c r="B9" i="3" l="1"/>
  <c r="E12" i="3" l="1"/>
  <c r="F12" i="3" s="1"/>
  <c r="E8" i="3"/>
  <c r="D12" i="3"/>
  <c r="D8" i="3"/>
  <c r="B12" i="3"/>
  <c r="B8" i="3"/>
  <c r="E4" i="3"/>
  <c r="F4" i="3" s="1"/>
  <c r="E11" i="3"/>
  <c r="F11" i="3" s="1"/>
  <c r="E18" i="3"/>
  <c r="D4" i="3"/>
  <c r="D11" i="3"/>
  <c r="D18" i="3"/>
  <c r="B4" i="3"/>
  <c r="B11" i="3"/>
  <c r="B18" i="3"/>
  <c r="E13" i="3"/>
  <c r="F13" i="3" s="1"/>
  <c r="E6" i="3"/>
  <c r="E10" i="3"/>
  <c r="F10" i="3" s="1"/>
  <c r="D13" i="3"/>
  <c r="D6" i="3"/>
  <c r="D10" i="3"/>
  <c r="B13" i="3"/>
  <c r="B6" i="3"/>
  <c r="B10" i="3"/>
  <c r="E16" i="3"/>
  <c r="D16" i="3"/>
  <c r="B16" i="3"/>
  <c r="E14" i="3"/>
  <c r="F14" i="3" s="1"/>
  <c r="E9" i="3"/>
  <c r="F9" i="3" s="1"/>
  <c r="E15" i="3"/>
  <c r="E7" i="3"/>
  <c r="E5" i="3"/>
  <c r="D14" i="3"/>
  <c r="D9" i="3"/>
  <c r="D15" i="3"/>
  <c r="D7" i="3"/>
  <c r="B14" i="3"/>
  <c r="B15" i="3"/>
  <c r="B7" i="3"/>
  <c r="B5" i="3"/>
  <c r="C9" i="1"/>
  <c r="D9" i="1"/>
  <c r="E9" i="1"/>
  <c r="B11" i="1"/>
  <c r="G5" i="3" s="1"/>
  <c r="C12" i="3"/>
  <c r="C8" i="3"/>
  <c r="C4" i="3"/>
  <c r="C11" i="3"/>
  <c r="C18" i="3"/>
  <c r="C13" i="3"/>
  <c r="C14" i="3"/>
  <c r="C6" i="3"/>
  <c r="C10" i="3"/>
  <c r="C16" i="3"/>
  <c r="C9" i="3"/>
  <c r="C15" i="3"/>
  <c r="C7" i="3"/>
  <c r="C5" i="3"/>
  <c r="H9" i="6"/>
  <c r="D9" i="6"/>
  <c r="L9" i="5"/>
  <c r="H9" i="5"/>
  <c r="D9" i="5"/>
  <c r="P9" i="4"/>
  <c r="L9" i="4"/>
  <c r="H9" i="4"/>
  <c r="D9" i="4"/>
  <c r="T9" i="1"/>
  <c r="P9" i="1"/>
  <c r="L9" i="1"/>
  <c r="H9" i="1"/>
  <c r="B12" i="1"/>
  <c r="H5" i="3" s="1"/>
  <c r="F14" i="6"/>
  <c r="J12" i="3" s="1"/>
  <c r="B14" i="6"/>
  <c r="J8" i="3" s="1"/>
  <c r="F13" i="6"/>
  <c r="I12" i="3" s="1"/>
  <c r="B13" i="6"/>
  <c r="I8" i="3" s="1"/>
  <c r="F12" i="6"/>
  <c r="H12" i="3" s="1"/>
  <c r="B12" i="6"/>
  <c r="H8" i="3" s="1"/>
  <c r="F11" i="6"/>
  <c r="G12" i="3" s="1"/>
  <c r="B11" i="6"/>
  <c r="G8" i="3" s="1"/>
  <c r="I9" i="6"/>
  <c r="G9" i="6"/>
  <c r="E9" i="6"/>
  <c r="C9" i="6"/>
  <c r="N14" i="4"/>
  <c r="J14" i="4"/>
  <c r="J6" i="3" s="1"/>
  <c r="F14" i="4"/>
  <c r="J10" i="3" s="1"/>
  <c r="B14" i="4"/>
  <c r="J13" i="3" s="1"/>
  <c r="N13" i="4"/>
  <c r="I13" i="3" s="1"/>
  <c r="J13" i="4"/>
  <c r="I6" i="3" s="1"/>
  <c r="F13" i="4"/>
  <c r="I10" i="3" s="1"/>
  <c r="B13" i="4"/>
  <c r="I16" i="3" s="1"/>
  <c r="N12" i="4"/>
  <c r="H13" i="3" s="1"/>
  <c r="J12" i="4"/>
  <c r="H6" i="3" s="1"/>
  <c r="F12" i="4"/>
  <c r="H10" i="3" s="1"/>
  <c r="B12" i="4"/>
  <c r="H16" i="3" s="1"/>
  <c r="N11" i="4"/>
  <c r="G13" i="3" s="1"/>
  <c r="J11" i="4"/>
  <c r="F11" i="4"/>
  <c r="G10" i="3" s="1"/>
  <c r="B11" i="4"/>
  <c r="Q9" i="4"/>
  <c r="O9" i="4"/>
  <c r="M9" i="4"/>
  <c r="K9" i="4"/>
  <c r="I9" i="4"/>
  <c r="G9" i="4"/>
  <c r="E9" i="4"/>
  <c r="C9" i="4"/>
  <c r="R14" i="1"/>
  <c r="J14" i="3" s="1"/>
  <c r="N14" i="1"/>
  <c r="J9" i="3" s="1"/>
  <c r="J14" i="1"/>
  <c r="J15" i="3" s="1"/>
  <c r="F14" i="1"/>
  <c r="J7" i="3" s="1"/>
  <c r="B14" i="1"/>
  <c r="J5" i="3" s="1"/>
  <c r="R13" i="1"/>
  <c r="I14" i="3" s="1"/>
  <c r="N13" i="1"/>
  <c r="I9" i="3" s="1"/>
  <c r="J13" i="1"/>
  <c r="I15" i="3" s="1"/>
  <c r="F13" i="1"/>
  <c r="I7" i="3" s="1"/>
  <c r="B13" i="1"/>
  <c r="I5" i="3" s="1"/>
  <c r="R12" i="1"/>
  <c r="H14" i="3" s="1"/>
  <c r="N12" i="1"/>
  <c r="H9" i="3" s="1"/>
  <c r="J12" i="1"/>
  <c r="H15" i="3" s="1"/>
  <c r="F12" i="1"/>
  <c r="H7" i="3" s="1"/>
  <c r="R11" i="1"/>
  <c r="G14" i="3" s="1"/>
  <c r="N11" i="1"/>
  <c r="G9" i="3" s="1"/>
  <c r="J11" i="1"/>
  <c r="G15" i="3" s="1"/>
  <c r="F11" i="1"/>
  <c r="U9" i="1"/>
  <c r="S9" i="1"/>
  <c r="Q9" i="1"/>
  <c r="O9" i="1"/>
  <c r="M9" i="1"/>
  <c r="K9" i="1"/>
  <c r="I9" i="1"/>
  <c r="G9" i="1"/>
  <c r="J14" i="5"/>
  <c r="J4" i="3" s="1"/>
  <c r="J13" i="5"/>
  <c r="I4" i="3" s="1"/>
  <c r="J12" i="5"/>
  <c r="H4" i="3" s="1"/>
  <c r="J11" i="5"/>
  <c r="G4" i="3" s="1"/>
  <c r="M9" i="5"/>
  <c r="K9" i="5"/>
  <c r="F14" i="5"/>
  <c r="J11" i="3" s="1"/>
  <c r="B14" i="5"/>
  <c r="J18" i="3" s="1"/>
  <c r="F13" i="5"/>
  <c r="I11" i="3" s="1"/>
  <c r="B13" i="5"/>
  <c r="I18" i="3" s="1"/>
  <c r="F12" i="5"/>
  <c r="H11" i="3" s="1"/>
  <c r="B12" i="5"/>
  <c r="H18" i="3" s="1"/>
  <c r="F11" i="5"/>
  <c r="G11" i="3" s="1"/>
  <c r="B11" i="5"/>
  <c r="G18" i="3" s="1"/>
  <c r="I9" i="5"/>
  <c r="G9" i="5"/>
  <c r="E9" i="5"/>
  <c r="C9" i="5"/>
  <c r="G7" i="3" l="1"/>
  <c r="F7" i="1"/>
  <c r="K7" i="3" s="1"/>
  <c r="F15" i="3"/>
  <c r="F16" i="3" s="1"/>
  <c r="J7" i="4"/>
  <c r="K6" i="3" s="1"/>
  <c r="G6" i="3"/>
  <c r="J16" i="3"/>
  <c r="B7" i="4"/>
  <c r="K16" i="3" s="1"/>
  <c r="G16" i="3"/>
  <c r="B7" i="1"/>
  <c r="K5" i="3" s="1"/>
  <c r="F7" i="6"/>
  <c r="K12" i="3" s="1"/>
  <c r="B7" i="6"/>
  <c r="K8" i="3" s="1"/>
  <c r="B7" i="5"/>
  <c r="K18" i="3" s="1"/>
  <c r="F7" i="5"/>
  <c r="K11" i="3" s="1"/>
  <c r="J7" i="5"/>
  <c r="K4" i="3" s="1"/>
  <c r="N7" i="4"/>
  <c r="K13" i="3" s="1"/>
  <c r="F7" i="4"/>
  <c r="K10" i="3" s="1"/>
  <c r="J7" i="1"/>
  <c r="K15" i="3" s="1"/>
  <c r="N7" i="1"/>
  <c r="K9" i="3" s="1"/>
  <c r="R7" i="1"/>
  <c r="K14" i="3" s="1"/>
</calcChain>
</file>

<file path=xl/sharedStrings.xml><?xml version="1.0" encoding="utf-8"?>
<sst xmlns="http://schemas.openxmlformats.org/spreadsheetml/2006/main" count="132" uniqueCount="78">
  <si>
    <t>Projekti nimi</t>
  </si>
  <si>
    <t>Taoletav summa</t>
  </si>
  <si>
    <t>Üldhinnang</t>
  </si>
  <si>
    <t>Hindaja üldhinne</t>
  </si>
  <si>
    <t>SFOSi kood</t>
  </si>
  <si>
    <t>Taotleja</t>
  </si>
  <si>
    <t>HINDAMISKRITEERIUMID</t>
  </si>
  <si>
    <t>Sihtasutus Aidu Veespordikeskus</t>
  </si>
  <si>
    <t>ALUTAGUSE MATKAKLUBI</t>
  </si>
  <si>
    <t>1. Projekti kooskõla valdkondlike arengukavadega, mõju rakenduskava
erieesmärgi ja meetme eesmärkide saavutamisele (40% )</t>
  </si>
  <si>
    <t>2. Taotleja võimekus projekti elluviimiseks (20%)</t>
  </si>
  <si>
    <t>3. Projekti põhjendatus ja kuluefektiivsus (30%)</t>
  </si>
  <si>
    <t>4. Projekti kooskõla Eesti pikaajalise arengustrateegia aluspõhimõtete ja
sihtidega (10%)</t>
  </si>
  <si>
    <t>Eesti Kunstiakadeemia Sihtasutus</t>
  </si>
  <si>
    <t>SFOS kood</t>
  </si>
  <si>
    <t>Suur-Lootsi Kultuurikvartal MTÜ</t>
  </si>
  <si>
    <t>Sihtasutus Alutagusemaa</t>
  </si>
  <si>
    <t>Ayuda Mittetulundusühing</t>
  </si>
  <si>
    <t>JALGPALLIKLUBI NARVA TRANS</t>
  </si>
  <si>
    <t>MTÜ Kardirada</t>
  </si>
  <si>
    <t>Sihtasutus Kiviõli Seiklusturismi Keskus</t>
  </si>
  <si>
    <t>Lastekaitse Liit</t>
  </si>
  <si>
    <t>Mittetulundusühing Peipsi Ääre Selts</t>
  </si>
  <si>
    <t>SillArt MTÜ</t>
  </si>
  <si>
    <t>Mittetulundusühing Toila Merepääste</t>
  </si>
  <si>
    <t>Mittetulundusühing Voka jahtkond</t>
  </si>
  <si>
    <t>jrk. nr</t>
  </si>
  <si>
    <t>SFOS nr</t>
  </si>
  <si>
    <t>projekti nimi</t>
  </si>
  <si>
    <t>taotletav toetus</t>
  </si>
  <si>
    <t>1. kriteeriumi hinne</t>
  </si>
  <si>
    <t xml:space="preserve">2. kriteeriumi hinne </t>
  </si>
  <si>
    <t xml:space="preserve">3. kriteeriumi hinne </t>
  </si>
  <si>
    <t xml:space="preserve">4. kriteeriumi hinne </t>
  </si>
  <si>
    <t>KOONDHINNE</t>
  </si>
  <si>
    <t>OTSUS</t>
  </si>
  <si>
    <t>Kommentaar</t>
  </si>
  <si>
    <t>2021-2027.6.01.24-0177</t>
  </si>
  <si>
    <t>2021-2027.6.01.24-0537</t>
  </si>
  <si>
    <t>2021-2027.6.01.24-0498</t>
  </si>
  <si>
    <t>2021-2027.6.01.24-0515</t>
  </si>
  <si>
    <t>2021-2027.6.01.24-0534</t>
  </si>
  <si>
    <t>Aidu veespordi-ja vabaajakeskuse arendamine II etapp</t>
  </si>
  <si>
    <t>Alutaguse matka- ja ronimiskeskuse väljaarendamine</t>
  </si>
  <si>
    <t>Alajõe kogukonnamaja</t>
  </si>
  <si>
    <t>Päite kodu- ja metsloomade rehabilitatsioonikeskuse renoveerimine</t>
  </si>
  <si>
    <t>Narva Kunstiresidentuuri renoveerimine endises Kreenholmi tehase direktori eluhoones</t>
  </si>
  <si>
    <t>2021-2027.6.01.24-0529</t>
  </si>
  <si>
    <t>Narva Kalev-Fama staadionihoone rajamine ning kunstmuruväljaku renoveerimine</t>
  </si>
  <si>
    <t>2021-2027.6.01.24-0542</t>
  </si>
  <si>
    <t>Elektrikardi keskus "SolarRing"</t>
  </si>
  <si>
    <t>2021-2027.6.01.24-0300</t>
  </si>
  <si>
    <t>Kiviõli seikluskeskuse tegevuste laiendamine lastele, noortele ja erivajadustega inimestele</t>
  </si>
  <si>
    <t>2021-2027.6.01.24-0188</t>
  </si>
  <si>
    <t>Remniku Noortelaagri väljaarendamine kaasaegseks õppe- ja puhkekeskuseks</t>
  </si>
  <si>
    <t>2021-2027.6.01.24-0356</t>
  </si>
  <si>
    <t>Pagari kogukonna kaasamiskeskus</t>
  </si>
  <si>
    <t>2021-2027.6.01.24-0223</t>
  </si>
  <si>
    <t>SillArt kunstigalerii renoveerimine Sillamäel</t>
  </si>
  <si>
    <t>2021-2027.6.01.24-0501</t>
  </si>
  <si>
    <t>Narva-Jõesuu endise kalurikolhoosi territooriumi avamine ning kasutusele võtmine kultuuri-ja kogukonnaalana</t>
  </si>
  <si>
    <t>2021-2027.6.01.24-0286</t>
  </si>
  <si>
    <t>Merepääste- ja ökoloogiakeskuse rajamine Toila sadamasse</t>
  </si>
  <si>
    <t>2021-2027.6.01.24-0209</t>
  </si>
  <si>
    <t>Jahi- ja õppehoone rajamine Konju lasketiiru</t>
  </si>
  <si>
    <t>Komisjoni otsustatud toetus</t>
  </si>
  <si>
    <t>Rahastada</t>
  </si>
  <si>
    <t>Mitte rahastada</t>
  </si>
  <si>
    <t>negatiivne hinne</t>
  </si>
  <si>
    <t>kommentaar</t>
  </si>
  <si>
    <t>Rahastada osaliselt vahendite lõppemise tõttu.</t>
  </si>
  <si>
    <t>VÄLJAVÕTTE</t>
  </si>
  <si>
    <t xml:space="preserve">Rahastada osaliselt. </t>
  </si>
  <si>
    <t>…..</t>
  </si>
  <si>
    <t>…</t>
  </si>
  <si>
    <t>VÄLJAVÕTTE ÕIGE</t>
  </si>
  <si>
    <t>allkirjastatud digitaalselt</t>
  </si>
  <si>
    <t>Terje Kuus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</si>
</sst>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1"/>
      <color rgb="FF00B050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sz val="11"/>
      <color indexed="8"/>
      <name val="Calibri"/>
      <family val="2"/>
      <charset val="186"/>
    </font>
    <font>
      <sz val="11"/>
      <color theme="0"/>
      <name val="Calibri"/>
      <family val="2"/>
      <charset val="186"/>
      <scheme val="minor"/>
    </font>
    <font>
      <sz val="11"/>
      <color rgb="FF00B0F0"/>
      <name val="Calibri"/>
      <family val="2"/>
      <charset val="186"/>
      <scheme val="minor"/>
    </font>
    <font>
      <sz val="11"/>
      <color rgb="FF00B050"/>
      <name val="Calibri"/>
      <family val="2"/>
      <charset val="186"/>
      <scheme val="minor"/>
    </font>
    <font>
      <b/>
      <sz val="14"/>
      <name val="Calibri"/>
      <family val="2"/>
      <charset val="186"/>
      <scheme val="minor"/>
    </font>
    <font>
      <i/>
      <sz val="11"/>
      <name val="Calibri"/>
      <family val="2"/>
      <charset val="186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110">
    <xf numFmtId="0" fontId="0" fillId="0" borderId="0" xfId="0"/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0" fillId="0" borderId="0" xfId="0" applyFill="1" applyAlignment="1">
      <alignment vertical="top"/>
    </xf>
    <xf numFmtId="0" fontId="2" fillId="2" borderId="2" xfId="0" applyFont="1" applyFill="1" applyBorder="1" applyAlignment="1">
      <alignment vertical="top"/>
    </xf>
    <xf numFmtId="4" fontId="0" fillId="0" borderId="1" xfId="0" applyNumberFormat="1" applyFill="1" applyBorder="1" applyAlignment="1">
      <alignment vertical="top"/>
    </xf>
    <xf numFmtId="0" fontId="0" fillId="0" borderId="0" xfId="0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0" fillId="0" borderId="1" xfId="0" applyFill="1" applyBorder="1" applyAlignment="1">
      <alignment vertical="top"/>
    </xf>
    <xf numFmtId="0" fontId="0" fillId="5" borderId="0" xfId="0" applyFill="1" applyAlignment="1">
      <alignment vertical="top"/>
    </xf>
    <xf numFmtId="0" fontId="5" fillId="0" borderId="0" xfId="0" applyFont="1" applyFill="1" applyAlignment="1">
      <alignment vertical="top"/>
    </xf>
    <xf numFmtId="4" fontId="5" fillId="0" borderId="0" xfId="0" applyNumberFormat="1" applyFont="1" applyFill="1" applyAlignment="1">
      <alignment vertical="top"/>
    </xf>
    <xf numFmtId="4" fontId="0" fillId="0" borderId="0" xfId="0" applyNumberFormat="1" applyFill="1" applyAlignment="1">
      <alignment vertical="top"/>
    </xf>
    <xf numFmtId="4" fontId="3" fillId="0" borderId="0" xfId="0" applyNumberFormat="1" applyFont="1" applyFill="1" applyAlignment="1">
      <alignment vertical="top"/>
    </xf>
    <xf numFmtId="0" fontId="0" fillId="0" borderId="1" xfId="0" applyFill="1" applyBorder="1" applyAlignment="1">
      <alignment horizontal="center" vertical="top"/>
    </xf>
    <xf numFmtId="0" fontId="0" fillId="0" borderId="0" xfId="0" applyFill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left" vertical="top"/>
    </xf>
    <xf numFmtId="0" fontId="0" fillId="6" borderId="2" xfId="0" applyFill="1" applyBorder="1" applyAlignment="1">
      <alignment vertical="top"/>
    </xf>
    <xf numFmtId="0" fontId="0" fillId="3" borderId="2" xfId="0" applyFill="1" applyBorder="1" applyAlignment="1">
      <alignment vertical="top"/>
    </xf>
    <xf numFmtId="0" fontId="0" fillId="2" borderId="2" xfId="0" applyFill="1" applyBorder="1" applyAlignment="1">
      <alignment horizontal="left" vertical="top" wrapText="1"/>
    </xf>
    <xf numFmtId="0" fontId="0" fillId="2" borderId="2" xfId="0" applyFill="1" applyBorder="1" applyAlignment="1">
      <alignment vertical="top" wrapText="1"/>
    </xf>
    <xf numFmtId="0" fontId="0" fillId="6" borderId="7" xfId="0" applyFill="1" applyBorder="1" applyAlignment="1">
      <alignment vertical="top"/>
    </xf>
    <xf numFmtId="0" fontId="0" fillId="3" borderId="7" xfId="0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2" fontId="0" fillId="3" borderId="7" xfId="0" applyNumberFormat="1" applyFill="1" applyBorder="1" applyAlignment="1">
      <alignment vertical="top"/>
    </xf>
    <xf numFmtId="2" fontId="0" fillId="3" borderId="9" xfId="0" applyNumberFormat="1" applyFill="1" applyBorder="1" applyAlignment="1">
      <alignment vertical="top"/>
    </xf>
    <xf numFmtId="0" fontId="1" fillId="6" borderId="1" xfId="0" applyFont="1" applyFill="1" applyBorder="1" applyAlignment="1">
      <alignment horizontal="center" vertical="top" wrapText="1"/>
    </xf>
    <xf numFmtId="0" fontId="1" fillId="6" borderId="6" xfId="0" applyFont="1" applyFill="1" applyBorder="1" applyAlignment="1">
      <alignment horizontal="center" vertical="top" wrapText="1"/>
    </xf>
    <xf numFmtId="0" fontId="0" fillId="6" borderId="7" xfId="0" applyFill="1" applyBorder="1" applyAlignment="1">
      <alignment horizontal="center" vertical="top"/>
    </xf>
    <xf numFmtId="2" fontId="0" fillId="3" borderId="1" xfId="0" applyNumberFormat="1" applyFill="1" applyBorder="1" applyAlignment="1">
      <alignment horizontal="center" vertical="top"/>
    </xf>
    <xf numFmtId="2" fontId="0" fillId="3" borderId="6" xfId="0" applyNumberForma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2" fillId="4" borderId="3" xfId="0" applyFont="1" applyFill="1" applyBorder="1" applyAlignment="1">
      <alignment vertical="top"/>
    </xf>
    <xf numFmtId="0" fontId="0" fillId="0" borderId="0" xfId="0" applyFont="1" applyFill="1" applyAlignment="1">
      <alignment vertical="top"/>
    </xf>
    <xf numFmtId="4" fontId="2" fillId="0" borderId="0" xfId="0" applyNumberFormat="1" applyFont="1" applyAlignment="1">
      <alignment vertical="top"/>
    </xf>
    <xf numFmtId="0" fontId="2" fillId="4" borderId="1" xfId="0" applyFont="1" applyFill="1" applyBorder="1" applyAlignment="1">
      <alignment vertical="top"/>
    </xf>
    <xf numFmtId="0" fontId="2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2" fontId="0" fillId="0" borderId="1" xfId="0" applyNumberFormat="1" applyFill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4" fontId="0" fillId="0" borderId="1" xfId="0" applyNumberForma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/>
    </xf>
    <xf numFmtId="0" fontId="4" fillId="4" borderId="1" xfId="0" applyFont="1" applyFill="1" applyBorder="1" applyAlignment="1">
      <alignment vertical="top"/>
    </xf>
    <xf numFmtId="0" fontId="6" fillId="0" borderId="1" xfId="0" applyFont="1" applyFill="1" applyBorder="1" applyAlignment="1">
      <alignment vertical="top"/>
    </xf>
    <xf numFmtId="0" fontId="6" fillId="0" borderId="0" xfId="0" applyFont="1" applyFill="1" applyAlignment="1">
      <alignment vertical="top"/>
    </xf>
    <xf numFmtId="0" fontId="6" fillId="0" borderId="0" xfId="0" applyFont="1" applyFill="1" applyAlignment="1">
      <alignment horizontal="center" vertical="top" wrapText="1"/>
    </xf>
    <xf numFmtId="0" fontId="1" fillId="6" borderId="2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4" fillId="2" borderId="2" xfId="0" applyFont="1" applyFill="1" applyBorder="1" applyAlignment="1">
      <alignment vertical="top"/>
    </xf>
    <xf numFmtId="0" fontId="6" fillId="0" borderId="0" xfId="0" applyFont="1" applyAlignment="1">
      <alignment vertical="top"/>
    </xf>
    <xf numFmtId="0" fontId="0" fillId="0" borderId="1" xfId="0" quotePrefix="1" applyFill="1" applyBorder="1" applyAlignment="1">
      <alignment vertical="top" wrapText="1"/>
    </xf>
    <xf numFmtId="2" fontId="0" fillId="0" borderId="1" xfId="0" applyNumberFormat="1" applyFill="1" applyBorder="1" applyAlignment="1">
      <alignment vertical="top" wrapText="1"/>
    </xf>
    <xf numFmtId="4" fontId="0" fillId="0" borderId="5" xfId="0" applyNumberFormat="1" applyFill="1" applyBorder="1" applyAlignment="1">
      <alignment horizontal="center" vertical="top"/>
    </xf>
    <xf numFmtId="4" fontId="0" fillId="0" borderId="3" xfId="0" applyNumberFormat="1" applyFill="1" applyBorder="1" applyAlignment="1">
      <alignment horizontal="center" vertical="top"/>
    </xf>
    <xf numFmtId="4" fontId="0" fillId="0" borderId="8" xfId="0" applyNumberFormat="1" applyFill="1" applyBorder="1" applyAlignment="1">
      <alignment horizontal="center" vertical="top"/>
    </xf>
    <xf numFmtId="0" fontId="4" fillId="4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0" fontId="0" fillId="0" borderId="0" xfId="0" applyFill="1" applyAlignment="1">
      <alignment horizontal="left" vertical="top"/>
    </xf>
    <xf numFmtId="1" fontId="9" fillId="0" borderId="0" xfId="0" applyNumberFormat="1" applyFont="1" applyFill="1" applyBorder="1" applyAlignment="1">
      <alignment vertical="top"/>
    </xf>
    <xf numFmtId="0" fontId="6" fillId="0" borderId="1" xfId="0" applyFont="1" applyFill="1" applyBorder="1" applyAlignment="1">
      <alignment horizontal="center" vertical="top"/>
    </xf>
    <xf numFmtId="0" fontId="0" fillId="0" borderId="6" xfId="0" applyFill="1" applyBorder="1" applyAlignment="1">
      <alignment horizontal="center" vertical="top"/>
    </xf>
    <xf numFmtId="0" fontId="0" fillId="0" borderId="2" xfId="0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top"/>
    </xf>
    <xf numFmtId="0" fontId="0" fillId="0" borderId="11" xfId="0" applyFill="1" applyBorder="1" applyAlignment="1">
      <alignment horizontal="center" vertical="top"/>
    </xf>
    <xf numFmtId="0" fontId="0" fillId="0" borderId="14" xfId="0" applyFill="1" applyBorder="1" applyAlignment="1">
      <alignment horizontal="center" vertical="top"/>
    </xf>
    <xf numFmtId="4" fontId="6" fillId="0" borderId="1" xfId="0" applyNumberFormat="1" applyFont="1" applyFill="1" applyBorder="1" applyAlignment="1">
      <alignment vertical="top"/>
    </xf>
    <xf numFmtId="2" fontId="6" fillId="0" borderId="1" xfId="0" applyNumberFormat="1" applyFont="1" applyFill="1" applyBorder="1" applyAlignment="1">
      <alignment vertical="top"/>
    </xf>
    <xf numFmtId="0" fontId="6" fillId="0" borderId="1" xfId="0" applyFont="1" applyFill="1" applyBorder="1" applyAlignment="1">
      <alignment vertical="top" wrapText="1"/>
    </xf>
    <xf numFmtId="0" fontId="10" fillId="0" borderId="15" xfId="0" applyFont="1" applyBorder="1" applyAlignment="1">
      <alignment horizontal="left" vertical="top" wrapText="1"/>
    </xf>
    <xf numFmtId="4" fontId="11" fillId="0" borderId="5" xfId="0" applyNumberFormat="1" applyFont="1" applyFill="1" applyBorder="1" applyAlignment="1">
      <alignment horizontal="left" vertical="top" wrapText="1"/>
    </xf>
    <xf numFmtId="4" fontId="11" fillId="0" borderId="3" xfId="0" applyNumberFormat="1" applyFont="1" applyFill="1" applyBorder="1" applyAlignment="1">
      <alignment horizontal="left" vertical="top" wrapText="1"/>
    </xf>
    <xf numFmtId="4" fontId="11" fillId="0" borderId="8" xfId="0" applyNumberFormat="1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/>
    </xf>
    <xf numFmtId="0" fontId="2" fillId="0" borderId="8" xfId="0" applyFont="1" applyFill="1" applyBorder="1" applyAlignment="1">
      <alignment horizontal="center" vertical="top"/>
    </xf>
    <xf numFmtId="0" fontId="0" fillId="0" borderId="5" xfId="0" applyFill="1" applyBorder="1" applyAlignment="1">
      <alignment horizontal="center" vertical="top"/>
    </xf>
    <xf numFmtId="0" fontId="0" fillId="0" borderId="3" xfId="0" applyFill="1" applyBorder="1" applyAlignment="1">
      <alignment horizontal="center" vertical="top"/>
    </xf>
    <xf numFmtId="0" fontId="0" fillId="0" borderId="8" xfId="0" applyFill="1" applyBorder="1" applyAlignment="1">
      <alignment horizontal="center" vertical="top"/>
    </xf>
    <xf numFmtId="0" fontId="0" fillId="0" borderId="5" xfId="0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8" xfId="0" applyFill="1" applyBorder="1" applyAlignment="1">
      <alignment horizontal="center" vertical="top" wrapText="1"/>
    </xf>
    <xf numFmtId="4" fontId="0" fillId="0" borderId="5" xfId="0" applyNumberFormat="1" applyFill="1" applyBorder="1" applyAlignment="1">
      <alignment horizontal="center" vertical="top"/>
    </xf>
    <xf numFmtId="4" fontId="0" fillId="0" borderId="3" xfId="0" applyNumberFormat="1" applyFill="1" applyBorder="1" applyAlignment="1">
      <alignment horizontal="center" vertical="top"/>
    </xf>
    <xf numFmtId="4" fontId="0" fillId="0" borderId="8" xfId="0" applyNumberFormat="1" applyFill="1" applyBorder="1" applyAlignment="1">
      <alignment horizontal="center" vertical="top"/>
    </xf>
    <xf numFmtId="2" fontId="4" fillId="0" borderId="5" xfId="0" applyNumberFormat="1" applyFont="1" applyBorder="1" applyAlignment="1">
      <alignment horizontal="center" vertical="top"/>
    </xf>
    <xf numFmtId="2" fontId="4" fillId="0" borderId="3" xfId="0" applyNumberFormat="1" applyFont="1" applyBorder="1" applyAlignment="1">
      <alignment horizontal="center" vertical="top"/>
    </xf>
    <xf numFmtId="2" fontId="4" fillId="0" borderId="8" xfId="0" applyNumberFormat="1" applyFont="1" applyBorder="1" applyAlignment="1">
      <alignment horizontal="center" vertical="top"/>
    </xf>
    <xf numFmtId="0" fontId="2" fillId="4" borderId="4" xfId="0" applyFont="1" applyFill="1" applyBorder="1" applyAlignment="1">
      <alignment horizontal="center" vertical="top"/>
    </xf>
    <xf numFmtId="0" fontId="2" fillId="4" borderId="12" xfId="0" applyFont="1" applyFill="1" applyBorder="1" applyAlignment="1">
      <alignment horizontal="center" vertical="top"/>
    </xf>
    <xf numFmtId="0" fontId="2" fillId="4" borderId="13" xfId="0" applyFont="1" applyFill="1" applyBorder="1" applyAlignment="1">
      <alignment horizontal="center" vertical="top"/>
    </xf>
    <xf numFmtId="0" fontId="4" fillId="0" borderId="5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top"/>
    </xf>
    <xf numFmtId="0" fontId="4" fillId="0" borderId="8" xfId="0" applyFont="1" applyFill="1" applyBorder="1" applyAlignment="1">
      <alignment horizontal="center" vertical="top"/>
    </xf>
    <xf numFmtId="0" fontId="0" fillId="0" borderId="5" xfId="0" applyFont="1" applyBorder="1" applyAlignment="1" applyProtection="1">
      <alignment horizontal="left" vertical="top" wrapText="1"/>
      <protection locked="0"/>
    </xf>
    <xf numFmtId="0" fontId="0" fillId="0" borderId="3" xfId="0" applyFont="1" applyBorder="1" applyAlignment="1" applyProtection="1">
      <alignment horizontal="left" vertical="top" wrapText="1"/>
      <protection locked="0"/>
    </xf>
    <xf numFmtId="0" fontId="0" fillId="0" borderId="8" xfId="0" applyFont="1" applyBorder="1" applyAlignment="1" applyProtection="1">
      <alignment horizontal="left" vertical="top" wrapText="1"/>
      <protection locked="0"/>
    </xf>
    <xf numFmtId="0" fontId="12" fillId="0" borderId="0" xfId="0" applyFont="1" applyFill="1" applyAlignment="1">
      <alignment vertical="top"/>
    </xf>
    <xf numFmtId="0" fontId="13" fillId="0" borderId="0" xfId="0" applyFont="1" applyFill="1" applyAlignment="1">
      <alignment vertical="top"/>
    </xf>
  </cellXfs>
  <cellStyles count="2">
    <cellStyle name="Normaallaad" xfId="0" builtinId="0"/>
    <cellStyle name="Normaallaad 3" xfId="1" xr:uid="{881298C8-D363-4A08-A690-EBB935321626}"/>
  </cellStyles>
  <dxfs count="17"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strike val="0"/>
        <color rgb="FF00B050"/>
      </font>
    </dxf>
    <dxf>
      <font>
        <color rgb="FF9C0006"/>
      </font>
    </dxf>
    <dxf>
      <font>
        <color rgb="FFFF000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414E3-46E1-47A4-8E8F-A4757A4147C8}">
  <sheetPr codeName="Leht1">
    <tabColor theme="5" tint="0.79998168889431442"/>
    <pageSetUpPr fitToPage="1"/>
  </sheetPr>
  <dimension ref="A1:AR24"/>
  <sheetViews>
    <sheetView tabSelected="1" topLeftCell="A12" zoomScale="80" zoomScaleNormal="80" workbookViewId="0">
      <selection activeCell="E20" sqref="E20"/>
    </sheetView>
  </sheetViews>
  <sheetFormatPr defaultColWidth="8.81640625" defaultRowHeight="14.5" x14ac:dyDescent="0.35"/>
  <cols>
    <col min="1" max="1" width="7" style="44" customWidth="1"/>
    <col min="2" max="2" width="34.81640625" style="53" customWidth="1"/>
    <col min="3" max="3" width="35" style="1" customWidth="1"/>
    <col min="4" max="4" width="40.08984375" style="6" customWidth="1"/>
    <col min="5" max="6" width="19.90625" style="1" customWidth="1"/>
    <col min="7" max="8" width="14.81640625" style="49" customWidth="1"/>
    <col min="9" max="9" width="14" style="49" customWidth="1"/>
    <col min="10" max="10" width="13.08984375" style="46" customWidth="1"/>
    <col min="11" max="11" width="13.36328125" style="15" customWidth="1"/>
    <col min="12" max="12" width="31.453125" style="54" customWidth="1"/>
    <col min="13" max="13" width="48.36328125" style="69" customWidth="1"/>
    <col min="14" max="14" width="13.81640625" style="3" customWidth="1"/>
    <col min="15" max="15" width="14.453125" style="3" customWidth="1"/>
    <col min="16" max="18" width="0" style="3" hidden="1" customWidth="1"/>
    <col min="19" max="19" width="11.81640625" style="3" bestFit="1" customWidth="1"/>
    <col min="20" max="43" width="8.81640625" style="3"/>
    <col min="44" max="16384" width="8.81640625" style="1"/>
  </cols>
  <sheetData>
    <row r="1" spans="1:44" ht="4.5" customHeight="1" x14ac:dyDescent="0.35"/>
    <row r="2" spans="1:44" ht="49.5" customHeight="1" x14ac:dyDescent="0.35">
      <c r="B2" s="108" t="s">
        <v>71</v>
      </c>
    </row>
    <row r="3" spans="1:44" ht="41" customHeight="1" x14ac:dyDescent="0.35">
      <c r="A3" s="43" t="s">
        <v>26</v>
      </c>
      <c r="B3" s="51" t="s">
        <v>27</v>
      </c>
      <c r="C3" s="41" t="s">
        <v>5</v>
      </c>
      <c r="D3" s="42" t="s">
        <v>28</v>
      </c>
      <c r="E3" s="41" t="s">
        <v>29</v>
      </c>
      <c r="F3" s="42" t="s">
        <v>65</v>
      </c>
      <c r="G3" s="48" t="s">
        <v>30</v>
      </c>
      <c r="H3" s="48" t="s">
        <v>31</v>
      </c>
      <c r="I3" s="48" t="s">
        <v>32</v>
      </c>
      <c r="J3" s="48" t="s">
        <v>33</v>
      </c>
      <c r="K3" s="43" t="s">
        <v>34</v>
      </c>
      <c r="L3" s="42" t="s">
        <v>35</v>
      </c>
      <c r="M3" s="66" t="s">
        <v>36</v>
      </c>
      <c r="N3" s="10"/>
      <c r="O3" s="11"/>
      <c r="AR3" s="3"/>
    </row>
    <row r="4" spans="1:44" s="3" customFormat="1" ht="51" customHeight="1" x14ac:dyDescent="0.35">
      <c r="A4" s="14">
        <v>1</v>
      </c>
      <c r="B4" s="52" t="str">
        <f>'Hinded N-S'!J3</f>
        <v>2021-2027.6.01.24-0501</v>
      </c>
      <c r="C4" s="8" t="str">
        <f>'Hinded N-S'!J2</f>
        <v>Suur-Lootsi Kultuurikvartal MTÜ</v>
      </c>
      <c r="D4" s="7" t="str">
        <f>'Hinded N-S'!J$4</f>
        <v>Narva-Jõesuu endise kalurikolhoosi territooriumi avamine ning kasutusele võtmine kultuuri-ja kogukonnaalana</v>
      </c>
      <c r="E4" s="5">
        <f>'Hinded N-S'!J$5</f>
        <v>1484456.92</v>
      </c>
      <c r="F4" s="5">
        <f>E4</f>
        <v>1484456.92</v>
      </c>
      <c r="G4" s="47">
        <f>'Hinded N-S'!J11</f>
        <v>4</v>
      </c>
      <c r="H4" s="47">
        <f>'Hinded N-S'!J12</f>
        <v>3.3333333333333335</v>
      </c>
      <c r="I4" s="47">
        <f>'Hinded N-S'!J13</f>
        <v>3.3333333333333335</v>
      </c>
      <c r="J4" s="47">
        <f>'Hinded N-S'!J14</f>
        <v>3.3333333333333335</v>
      </c>
      <c r="K4" s="45">
        <f>'Hinded N-S'!J7</f>
        <v>3.6</v>
      </c>
      <c r="L4" s="7" t="s">
        <v>66</v>
      </c>
      <c r="M4" s="67"/>
      <c r="N4" s="70">
        <v>1</v>
      </c>
      <c r="O4" s="12"/>
    </row>
    <row r="5" spans="1:44" s="3" customFormat="1" ht="29" x14ac:dyDescent="0.35">
      <c r="A5" s="14">
        <v>2</v>
      </c>
      <c r="B5" s="52" t="str">
        <f>'Hinded A-I'!B$3</f>
        <v>2021-2027.6.01.24-0177</v>
      </c>
      <c r="C5" s="8" t="str">
        <f>'Hinded A-I'!B2</f>
        <v>Sihtasutus Aidu Veespordikeskus</v>
      </c>
      <c r="D5" s="7" t="str">
        <f>'Hinded A-I'!B$4</f>
        <v>Aidu veespordi-ja vabaajakeskuse arendamine II etapp</v>
      </c>
      <c r="E5" s="5">
        <f>'Hinded A-I'!$B$5</f>
        <v>1500000</v>
      </c>
      <c r="F5" s="77">
        <v>1069536.55</v>
      </c>
      <c r="G5" s="45">
        <f>'Hinded A-I'!B$11</f>
        <v>3.5</v>
      </c>
      <c r="H5" s="45">
        <f>'Hinded A-I'!B12</f>
        <v>3.5</v>
      </c>
      <c r="I5" s="45">
        <f>'Hinded A-I'!B13</f>
        <v>3.5</v>
      </c>
      <c r="J5" s="45">
        <f>'Hinded A-I'!B14</f>
        <v>4</v>
      </c>
      <c r="K5" s="45">
        <f>'Hinded A-I'!B7</f>
        <v>3.5500000000000003</v>
      </c>
      <c r="L5" s="7" t="s">
        <v>66</v>
      </c>
      <c r="M5" s="67" t="s">
        <v>72</v>
      </c>
      <c r="N5" s="70">
        <v>1</v>
      </c>
      <c r="O5" s="13"/>
    </row>
    <row r="6" spans="1:44" s="3" customFormat="1" ht="29" x14ac:dyDescent="0.35">
      <c r="A6" s="14">
        <v>3</v>
      </c>
      <c r="B6" s="52" t="str">
        <f>'Hinded J-L'!J$3</f>
        <v>2021-2027.6.01.24-0300</v>
      </c>
      <c r="C6" s="7" t="str">
        <f>'Hinded J-L'!J2</f>
        <v>Sihtasutus Kiviõli Seiklusturismi Keskus</v>
      </c>
      <c r="D6" s="7" t="str">
        <f>'Hinded J-L'!J$4</f>
        <v>Kiviõli seikluskeskuse tegevuste laiendamine lastele, noortele ja erivajadustega inimestele</v>
      </c>
      <c r="E6" s="5">
        <f>'Hinded J-L'!J$5</f>
        <v>547835.06000000006</v>
      </c>
      <c r="F6" s="77">
        <v>533557.92000000004</v>
      </c>
      <c r="G6" s="45">
        <f>'Hinded J-L'!J$11</f>
        <v>3.3333333333333335</v>
      </c>
      <c r="H6" s="45">
        <f>'Hinded J-L'!J$12</f>
        <v>4</v>
      </c>
      <c r="I6" s="45">
        <f>'Hinded J-L'!J$13</f>
        <v>3.3333333333333335</v>
      </c>
      <c r="J6" s="45">
        <f>'Hinded J-L'!J$14</f>
        <v>3.6666666666666665</v>
      </c>
      <c r="K6" s="45">
        <f>'Hinded J-L'!J$7</f>
        <v>3.5000000000000004</v>
      </c>
      <c r="L6" s="7" t="s">
        <v>66</v>
      </c>
      <c r="M6" s="67" t="s">
        <v>72</v>
      </c>
      <c r="N6" s="70">
        <v>1</v>
      </c>
    </row>
    <row r="7" spans="1:44" s="3" customFormat="1" ht="29" x14ac:dyDescent="0.35">
      <c r="A7" s="14">
        <v>4</v>
      </c>
      <c r="B7" s="52" t="str">
        <f>'Hinded A-I'!F$3</f>
        <v>2021-2027.6.01.24-0537</v>
      </c>
      <c r="C7" s="7" t="str">
        <f>'Hinded A-I'!F2</f>
        <v>ALUTAGUSE MATKAKLUBI</v>
      </c>
      <c r="D7" s="7" t="str">
        <f>'Hinded A-I'!F$4</f>
        <v>Alutaguse matka- ja ronimiskeskuse väljaarendamine</v>
      </c>
      <c r="E7" s="5">
        <f>'Hinded A-I'!$F$5</f>
        <v>1499271.52</v>
      </c>
      <c r="F7" s="77">
        <v>1244550.3500000001</v>
      </c>
      <c r="G7" s="45">
        <f>'Hinded A-I'!$F11</f>
        <v>4</v>
      </c>
      <c r="H7" s="45">
        <f>'Hinded A-I'!$F12</f>
        <v>3</v>
      </c>
      <c r="I7" s="45">
        <f>'Hinded A-I'!$F13</f>
        <v>3</v>
      </c>
      <c r="J7" s="45">
        <f>'Hinded A-I'!$F14</f>
        <v>3.6666666666666665</v>
      </c>
      <c r="K7" s="45">
        <f>'Hinded A-I'!F$7</f>
        <v>3.4666666666666668</v>
      </c>
      <c r="L7" s="7" t="s">
        <v>66</v>
      </c>
      <c r="M7" s="67" t="s">
        <v>72</v>
      </c>
      <c r="N7" s="70">
        <v>1</v>
      </c>
    </row>
    <row r="8" spans="1:44" s="3" customFormat="1" ht="29" x14ac:dyDescent="0.35">
      <c r="A8" s="14">
        <v>5</v>
      </c>
      <c r="B8" s="52" t="str">
        <f>'Hinded T-V'!B$3</f>
        <v>2021-2027.6.01.24-0286</v>
      </c>
      <c r="C8" s="7" t="str">
        <f>'Hinded T-V'!B2</f>
        <v>Mittetulundusühing Toila Merepääste</v>
      </c>
      <c r="D8" s="7" t="str">
        <f>'Hinded T-V'!B$4</f>
        <v>Merepääste- ja ökoloogiakeskuse rajamine Toila sadamasse</v>
      </c>
      <c r="E8" s="5">
        <f>'Hinded T-V'!B$5</f>
        <v>517169.18</v>
      </c>
      <c r="F8" s="77">
        <v>511679.84</v>
      </c>
      <c r="G8" s="45">
        <f>'Hinded T-V'!B$11</f>
        <v>3.6666666666666665</v>
      </c>
      <c r="H8" s="45">
        <f>'Hinded T-V'!B$12</f>
        <v>3.6666666666666665</v>
      </c>
      <c r="I8" s="45">
        <f>'Hinded T-V'!B$13</f>
        <v>2.6666666666666665</v>
      </c>
      <c r="J8" s="45">
        <f>'Hinded T-V'!B$14</f>
        <v>3.6666666666666665</v>
      </c>
      <c r="K8" s="45">
        <f>'Hinded T-V'!B$7</f>
        <v>3.3666666666666667</v>
      </c>
      <c r="L8" s="7" t="s">
        <v>66</v>
      </c>
      <c r="M8" s="67" t="s">
        <v>72</v>
      </c>
      <c r="N8" s="70">
        <v>1</v>
      </c>
    </row>
    <row r="9" spans="1:44" s="9" customFormat="1" ht="29" x14ac:dyDescent="0.35">
      <c r="A9" s="14">
        <v>6</v>
      </c>
      <c r="B9" s="52" t="str">
        <f>'Hinded A-I'!N$3</f>
        <v>2021-2027.6.01.24-0515</v>
      </c>
      <c r="C9" s="7" t="str">
        <f>'Hinded A-I'!N2</f>
        <v>Ayuda Mittetulundusühing</v>
      </c>
      <c r="D9" s="7" t="str">
        <f>'Hinded A-I'!N$4</f>
        <v>Päite kodu- ja metsloomade rehabilitatsioonikeskuse renoveerimine</v>
      </c>
      <c r="E9" s="5">
        <f>'Hinded A-I'!$N$5</f>
        <v>387324.19</v>
      </c>
      <c r="F9" s="5">
        <f t="shared" ref="F9:F15" si="0">E9</f>
        <v>387324.19</v>
      </c>
      <c r="G9" s="45">
        <f>'Hinded A-I'!$N11</f>
        <v>3</v>
      </c>
      <c r="H9" s="45">
        <f>'Hinded A-I'!$N12</f>
        <v>3</v>
      </c>
      <c r="I9" s="45">
        <f>'Hinded A-I'!$N13</f>
        <v>3.6666666666666665</v>
      </c>
      <c r="J9" s="45">
        <f>'Hinded A-I'!$N14</f>
        <v>3.6666666666666665</v>
      </c>
      <c r="K9" s="45">
        <f>'Hinded A-I'!N$7</f>
        <v>3.2666666666666671</v>
      </c>
      <c r="L9" s="7" t="s">
        <v>66</v>
      </c>
      <c r="M9" s="67"/>
      <c r="N9" s="70">
        <v>1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</row>
    <row r="10" spans="1:44" s="9" customFormat="1" x14ac:dyDescent="0.35">
      <c r="A10" s="14">
        <v>7</v>
      </c>
      <c r="B10" s="52" t="str">
        <f>'Hinded J-L'!F$3</f>
        <v>2021-2027.6.01.24-0542</v>
      </c>
      <c r="C10" s="7" t="str">
        <f>'Hinded J-L'!F2</f>
        <v>MTÜ Kardirada</v>
      </c>
      <c r="D10" s="7" t="str">
        <f>'Hinded J-L'!F$4</f>
        <v>Elektrikardi keskus "SolarRing"</v>
      </c>
      <c r="E10" s="5">
        <f>'Hinded J-L'!F$5</f>
        <v>1500000</v>
      </c>
      <c r="F10" s="5">
        <f t="shared" si="0"/>
        <v>1500000</v>
      </c>
      <c r="G10" s="45">
        <f>'Hinded J-L'!F$11</f>
        <v>3.6666666666666665</v>
      </c>
      <c r="H10" s="45">
        <f>'Hinded J-L'!F$12</f>
        <v>2.3333333333333335</v>
      </c>
      <c r="I10" s="45">
        <f>'Hinded J-L'!F$13</f>
        <v>3</v>
      </c>
      <c r="J10" s="45">
        <f>'Hinded J-L'!F$14</f>
        <v>3.6666666666666665</v>
      </c>
      <c r="K10" s="45">
        <f>'Hinded J-L'!F$7</f>
        <v>3.2</v>
      </c>
      <c r="L10" s="7" t="s">
        <v>66</v>
      </c>
      <c r="M10" s="67"/>
      <c r="N10" s="70">
        <v>1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</row>
    <row r="11" spans="1:44" x14ac:dyDescent="0.35">
      <c r="A11" s="14">
        <v>8</v>
      </c>
      <c r="B11" s="52" t="str">
        <f>'Hinded N-S'!F$3</f>
        <v>2021-2027.6.01.24-0223</v>
      </c>
      <c r="C11" s="62" t="str">
        <f>'Hinded N-S'!F2</f>
        <v>SillArt MTÜ</v>
      </c>
      <c r="D11" s="7" t="str">
        <f>'Hinded N-S'!F$4</f>
        <v>SillArt kunstigalerii renoveerimine Sillamäel</v>
      </c>
      <c r="E11" s="5">
        <f>'Hinded N-S'!F$5</f>
        <v>250288.4</v>
      </c>
      <c r="F11" s="5">
        <f t="shared" si="0"/>
        <v>250288.4</v>
      </c>
      <c r="G11" s="47">
        <f>'Hinded N-S'!F$11</f>
        <v>3.6666666666666665</v>
      </c>
      <c r="H11" s="47">
        <f>'Hinded N-S'!F12</f>
        <v>3</v>
      </c>
      <c r="I11" s="47">
        <f>'Hinded N-S'!F13</f>
        <v>2.3333333333333335</v>
      </c>
      <c r="J11" s="47">
        <f>'Hinded N-S'!F14</f>
        <v>3.3333333333333335</v>
      </c>
      <c r="K11" s="47">
        <f>'Hinded N-S'!F7</f>
        <v>3.1000000000000005</v>
      </c>
      <c r="L11" s="7" t="s">
        <v>66</v>
      </c>
      <c r="M11" s="67"/>
      <c r="N11" s="70">
        <v>1</v>
      </c>
      <c r="AR11" s="3"/>
    </row>
    <row r="12" spans="1:44" s="3" customFormat="1" ht="39" customHeight="1" x14ac:dyDescent="0.35">
      <c r="A12" s="14">
        <v>9</v>
      </c>
      <c r="B12" s="52" t="str">
        <f>'Hinded T-V'!F$3</f>
        <v>2021-2027.6.01.24-0209</v>
      </c>
      <c r="C12" s="8" t="str">
        <f>'Hinded T-V'!F2</f>
        <v>Mittetulundusühing Voka jahtkond</v>
      </c>
      <c r="D12" s="7" t="str">
        <f>'Hinded T-V'!F$4</f>
        <v>Jahi- ja õppehoone rajamine Konju lasketiiru</v>
      </c>
      <c r="E12" s="5">
        <f>'Hinded T-V'!F$5</f>
        <v>490178.34</v>
      </c>
      <c r="F12" s="5">
        <f t="shared" si="0"/>
        <v>490178.34</v>
      </c>
      <c r="G12" s="47">
        <f>'Hinded T-V'!F11</f>
        <v>3</v>
      </c>
      <c r="H12" s="47">
        <f>'Hinded T-V'!F12</f>
        <v>3.3333333333333335</v>
      </c>
      <c r="I12" s="47">
        <f>'Hinded T-V'!F13</f>
        <v>3</v>
      </c>
      <c r="J12" s="47">
        <f>'Hinded T-V'!F14</f>
        <v>3</v>
      </c>
      <c r="K12" s="45">
        <f>'Hinded T-V'!F7</f>
        <v>3.0666666666666664</v>
      </c>
      <c r="L12" s="7" t="s">
        <v>66</v>
      </c>
      <c r="M12" s="68"/>
      <c r="N12" s="70">
        <v>1</v>
      </c>
    </row>
    <row r="13" spans="1:44" s="3" customFormat="1" ht="30" customHeight="1" x14ac:dyDescent="0.35">
      <c r="A13" s="14">
        <v>10</v>
      </c>
      <c r="B13" s="52" t="str">
        <f>'Hinded J-L'!N$3</f>
        <v>2021-2027.6.01.24-0188</v>
      </c>
      <c r="C13" s="52" t="str">
        <f>'Hinded J-L'!N2</f>
        <v>Lastekaitse Liit</v>
      </c>
      <c r="D13" s="7" t="str">
        <f>'Hinded J-L'!N$4</f>
        <v>Remniku Noortelaagri väljaarendamine kaasaegseks õppe- ja puhkekeskuseks</v>
      </c>
      <c r="E13" s="5">
        <f>'Hinded J-L'!N$5</f>
        <v>827303.39</v>
      </c>
      <c r="F13" s="5">
        <f t="shared" si="0"/>
        <v>827303.39</v>
      </c>
      <c r="G13" s="45">
        <f>'Hinded J-L'!N$11</f>
        <v>2.6666666666666665</v>
      </c>
      <c r="H13" s="45">
        <f>'Hinded J-L'!N$12</f>
        <v>3.6666666666666665</v>
      </c>
      <c r="I13" s="45">
        <f>'Hinded J-L'!N$13</f>
        <v>3</v>
      </c>
      <c r="J13" s="45">
        <f>'Hinded J-L'!B$14</f>
        <v>3.6666666666666665</v>
      </c>
      <c r="K13" s="45">
        <f>'Hinded J-L'!N$7</f>
        <v>3.0333333333333337</v>
      </c>
      <c r="L13" s="7" t="s">
        <v>66</v>
      </c>
      <c r="M13" s="67"/>
      <c r="N13" s="70">
        <v>1</v>
      </c>
    </row>
    <row r="14" spans="1:44" s="3" customFormat="1" ht="43.5" x14ac:dyDescent="0.35">
      <c r="A14" s="14">
        <v>11</v>
      </c>
      <c r="B14" s="52" t="str">
        <f>'Hinded A-I'!R$3</f>
        <v>2021-2027.6.01.24-0534</v>
      </c>
      <c r="C14" s="61" t="str">
        <f>'Hinded A-I'!R2</f>
        <v>Eesti Kunstiakadeemia Sihtasutus</v>
      </c>
      <c r="D14" s="7" t="str">
        <f>'Hinded A-I'!R$4</f>
        <v>Narva Kunstiresidentuuri renoveerimine endises Kreenholmi tehase direktori eluhoones</v>
      </c>
      <c r="E14" s="5">
        <f>'Hinded A-I'!$R$5</f>
        <v>353644.2</v>
      </c>
      <c r="F14" s="5">
        <f t="shared" si="0"/>
        <v>353644.2</v>
      </c>
      <c r="G14" s="45">
        <f>'Hinded A-I'!$R11</f>
        <v>2.3333333333333335</v>
      </c>
      <c r="H14" s="45">
        <f>'Hinded A-I'!$R12</f>
        <v>3</v>
      </c>
      <c r="I14" s="45">
        <f>'Hinded A-I'!$R13</f>
        <v>3.6666666666666665</v>
      </c>
      <c r="J14" s="45">
        <f>'Hinded A-I'!$R14</f>
        <v>3.3333333333333335</v>
      </c>
      <c r="K14" s="45">
        <f>'Hinded A-I'!R$7</f>
        <v>2.9666666666666672</v>
      </c>
      <c r="L14" s="7" t="s">
        <v>66</v>
      </c>
      <c r="M14" s="67"/>
      <c r="N14" s="70">
        <v>1</v>
      </c>
    </row>
    <row r="15" spans="1:44" s="3" customFormat="1" x14ac:dyDescent="0.35">
      <c r="A15" s="14">
        <v>12</v>
      </c>
      <c r="B15" s="52" t="str">
        <f>'Hinded A-I'!J$3</f>
        <v>2021-2027.6.01.24-0498</v>
      </c>
      <c r="C15" s="52" t="str">
        <f>'Hinded A-I'!J2</f>
        <v>Sihtasutus Alutagusemaa</v>
      </c>
      <c r="D15" s="7" t="str">
        <f>'Hinded A-I'!J$4</f>
        <v>Alajõe kogukonnamaja</v>
      </c>
      <c r="E15" s="5">
        <f>'Hinded A-I'!$J$5</f>
        <v>1051974.3</v>
      </c>
      <c r="F15" s="5">
        <f t="shared" si="0"/>
        <v>1051974.3</v>
      </c>
      <c r="G15" s="45">
        <f>'Hinded A-I'!$J11</f>
        <v>2.6666666666666665</v>
      </c>
      <c r="H15" s="45">
        <f>'Hinded A-I'!$J12</f>
        <v>3.6666666666666665</v>
      </c>
      <c r="I15" s="45">
        <f>'Hinded A-I'!$J13</f>
        <v>2.3333333333333335</v>
      </c>
      <c r="J15" s="45">
        <f>'Hinded A-I'!$J14</f>
        <v>4</v>
      </c>
      <c r="K15" s="45">
        <f>'Hinded A-I'!J$7</f>
        <v>2.9</v>
      </c>
      <c r="L15" s="7" t="s">
        <v>66</v>
      </c>
      <c r="M15" s="67"/>
      <c r="N15" s="70">
        <v>1</v>
      </c>
    </row>
    <row r="16" spans="1:44" s="9" customFormat="1" ht="29" x14ac:dyDescent="0.35">
      <c r="A16" s="14">
        <v>13</v>
      </c>
      <c r="B16" s="52" t="str">
        <f>'Hinded J-L'!B$3</f>
        <v>2021-2027.6.01.24-0529</v>
      </c>
      <c r="C16" s="78" t="str">
        <f>'Hinded J-L'!B2</f>
        <v>JALGPALLIKLUBI NARVA TRANS</v>
      </c>
      <c r="D16" s="7" t="str">
        <f>'Hinded J-L'!B$4</f>
        <v>Narva Kalev-Fama staadionihoone rajamine ning kunstmuruväljaku renoveerimine</v>
      </c>
      <c r="E16" s="5">
        <f>'Hinded J-L'!B$5</f>
        <v>1334976</v>
      </c>
      <c r="F16" s="77">
        <f>10626325-F4-F5-F6-F7-F8-F9-F10-F11-F12-F13-F14-F15</f>
        <v>921830.59999999963</v>
      </c>
      <c r="G16" s="45">
        <f>'Hinded J-L'!B$11</f>
        <v>2.6666666666666665</v>
      </c>
      <c r="H16" s="45">
        <f>'Hinded J-L'!B$12</f>
        <v>3.3333333333333335</v>
      </c>
      <c r="I16" s="45">
        <f>'Hinded J-L'!B$13</f>
        <v>2.6666666666666665</v>
      </c>
      <c r="J16" s="45">
        <f>'Hinded J-L'!B$14</f>
        <v>3.6666666666666665</v>
      </c>
      <c r="K16" s="45">
        <f>'Hinded J-L'!B$7</f>
        <v>2.9</v>
      </c>
      <c r="L16" s="7" t="s">
        <v>66</v>
      </c>
      <c r="M16" s="67" t="s">
        <v>70</v>
      </c>
      <c r="N16" s="70">
        <v>1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</row>
    <row r="17" spans="1:14" s="3" customFormat="1" x14ac:dyDescent="0.35">
      <c r="A17" s="14" t="s">
        <v>73</v>
      </c>
      <c r="B17" s="52"/>
      <c r="C17" s="79"/>
      <c r="D17" s="7"/>
      <c r="E17" s="5"/>
      <c r="F17" s="5"/>
      <c r="G17" s="45"/>
      <c r="H17" s="45"/>
      <c r="I17" s="45"/>
      <c r="J17" s="45"/>
      <c r="K17" s="45"/>
      <c r="L17" s="7"/>
      <c r="M17" s="67"/>
      <c r="N17" s="70"/>
    </row>
    <row r="18" spans="1:14" s="3" customFormat="1" ht="23" customHeight="1" x14ac:dyDescent="0.35">
      <c r="A18" s="14">
        <v>26</v>
      </c>
      <c r="B18" s="52" t="str">
        <f>'Hinded N-S'!B$3</f>
        <v>2021-2027.6.01.24-0356</v>
      </c>
      <c r="C18" s="7" t="str">
        <f>'Hinded N-S'!B2</f>
        <v>Mittetulundusühing Peipsi Ääre Selts</v>
      </c>
      <c r="D18" s="7" t="str">
        <f>'Hinded N-S'!B$4</f>
        <v>Pagari kogukonna kaasamiskeskus</v>
      </c>
      <c r="E18" s="5">
        <f>'Hinded N-S'!B$5</f>
        <v>519216.72</v>
      </c>
      <c r="F18" s="5">
        <v>0</v>
      </c>
      <c r="G18" s="45">
        <f>'Hinded N-S'!B11</f>
        <v>1.6666666666666667</v>
      </c>
      <c r="H18" s="45">
        <f>'Hinded N-S'!B12</f>
        <v>3.3333333333333335</v>
      </c>
      <c r="I18" s="45">
        <f>'Hinded N-S'!B13</f>
        <v>1.6666666666666667</v>
      </c>
      <c r="J18" s="45">
        <f>'Hinded N-S'!B14</f>
        <v>3.6666666666666665</v>
      </c>
      <c r="K18" s="50">
        <f>'Hinded N-S'!B7</f>
        <v>2.2000000000000002</v>
      </c>
      <c r="L18" s="7" t="s">
        <v>67</v>
      </c>
      <c r="M18" s="67" t="s">
        <v>68</v>
      </c>
      <c r="N18" s="70">
        <v>1</v>
      </c>
    </row>
    <row r="19" spans="1:14" x14ac:dyDescent="0.35">
      <c r="E19" s="40"/>
      <c r="F19" s="40"/>
    </row>
    <row r="20" spans="1:14" x14ac:dyDescent="0.35">
      <c r="D20" s="49"/>
    </row>
    <row r="22" spans="1:14" ht="18.5" x14ac:dyDescent="0.35">
      <c r="B22" s="108" t="s">
        <v>75</v>
      </c>
    </row>
    <row r="23" spans="1:14" x14ac:dyDescent="0.35">
      <c r="B23" s="109" t="s">
        <v>76</v>
      </c>
    </row>
    <row r="24" spans="1:14" x14ac:dyDescent="0.35">
      <c r="B24" s="53" t="s">
        <v>77</v>
      </c>
    </row>
  </sheetData>
  <autoFilter ref="A3:AS19" xr:uid="{39F414E3-46E1-47A4-8E8F-A4757A4147C8}"/>
  <sortState xmlns:xlrd2="http://schemas.microsoft.com/office/spreadsheetml/2017/richdata2" ref="B4:M18">
    <sortCondition descending="1" ref="K4:K18"/>
    <sortCondition descending="1" ref="G4:G18"/>
    <sortCondition descending="1" ref="H4:H18"/>
    <sortCondition descending="1" ref="I4:I18"/>
    <sortCondition descending="1" ref="J4:J18"/>
  </sortState>
  <phoneticPr fontId="7" type="noConversion"/>
  <conditionalFormatting sqref="G4:J18">
    <cfRule type="cellIs" dxfId="16" priority="2" operator="lessThan">
      <formula>2</formula>
    </cfRule>
    <cfRule type="cellIs" dxfId="15" priority="3" operator="lessThan">
      <formula>2</formula>
    </cfRule>
    <cfRule type="cellIs" dxfId="14" priority="6" operator="lessThan">
      <formula>2</formula>
    </cfRule>
  </conditionalFormatting>
  <conditionalFormatting sqref="K4:K18">
    <cfRule type="cellIs" dxfId="13" priority="4" operator="greaterThan">
      <formula>2.75</formula>
    </cfRule>
    <cfRule type="cellIs" dxfId="12" priority="5" operator="lessThan">
      <formula>2.75</formula>
    </cfRule>
  </conditionalFormatting>
  <conditionalFormatting sqref="K3:K18 J19:J1048576">
    <cfRule type="cellIs" dxfId="11" priority="1" operator="greaterThan">
      <formula>2.74</formula>
    </cfRule>
  </conditionalFormatting>
  <dataValidations count="1">
    <dataValidation type="list" allowBlank="1" showInputMessage="1" showErrorMessage="1" sqref="L4:L18" xr:uid="{7D248724-ED9C-4959-9AE1-14B5408FE4B8}">
      <formula1>"Rahastada, Mitte rahastada"</formula1>
    </dataValidation>
  </dataValidations>
  <pageMargins left="0.7" right="0.7" top="0.75" bottom="0.75" header="0.3" footer="0.3"/>
  <pageSetup paperSize="8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eht2"/>
  <dimension ref="A1:U15"/>
  <sheetViews>
    <sheetView showGridLines="0"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6" sqref="A6"/>
    </sheetView>
  </sheetViews>
  <sheetFormatPr defaultColWidth="8.81640625" defaultRowHeight="14.5" x14ac:dyDescent="0.35"/>
  <cols>
    <col min="1" max="1" width="31" style="1" customWidth="1"/>
    <col min="2" max="2" width="8.81640625" style="1"/>
    <col min="3" max="5" width="20.453125" style="1" customWidth="1"/>
    <col min="6" max="6" width="8.81640625" style="1"/>
    <col min="7" max="9" width="20.90625" style="1" customWidth="1"/>
    <col min="10" max="10" width="8.81640625" style="1"/>
    <col min="11" max="13" width="20.453125" style="1" customWidth="1"/>
    <col min="14" max="14" width="8.81640625" style="1"/>
    <col min="15" max="17" width="20.6328125" style="1" customWidth="1"/>
    <col min="18" max="18" width="8.81640625" style="1"/>
    <col min="19" max="21" width="20.6328125" style="1" customWidth="1"/>
    <col min="22" max="26" width="8.81640625" style="1"/>
    <col min="27" max="27" width="10" style="1" customWidth="1"/>
    <col min="28" max="28" width="10.6328125" style="1" customWidth="1"/>
    <col min="29" max="33" width="8.81640625" style="1"/>
    <col min="34" max="34" width="9.54296875" style="1" customWidth="1"/>
    <col min="35" max="35" width="11.6328125" style="1" customWidth="1"/>
    <col min="36" max="40" width="8.81640625" style="1"/>
    <col min="41" max="41" width="11" style="1" customWidth="1"/>
    <col min="42" max="42" width="11.54296875" style="1" customWidth="1"/>
    <col min="43" max="48" width="8.81640625" style="1"/>
    <col min="49" max="49" width="11.6328125" style="1" customWidth="1"/>
    <col min="50" max="16384" width="8.81640625" style="1"/>
  </cols>
  <sheetData>
    <row r="1" spans="1:21" s="39" customFormat="1" ht="16" customHeight="1" x14ac:dyDescent="0.35">
      <c r="A1" s="38"/>
      <c r="B1" s="99">
        <v>1</v>
      </c>
      <c r="C1" s="100"/>
      <c r="D1" s="100"/>
      <c r="E1" s="101"/>
      <c r="F1" s="99">
        <v>2</v>
      </c>
      <c r="G1" s="100"/>
      <c r="H1" s="100"/>
      <c r="I1" s="101"/>
      <c r="J1" s="99">
        <v>3</v>
      </c>
      <c r="K1" s="100"/>
      <c r="L1" s="100"/>
      <c r="M1" s="101"/>
      <c r="N1" s="99">
        <v>4</v>
      </c>
      <c r="O1" s="100"/>
      <c r="P1" s="100"/>
      <c r="Q1" s="101"/>
      <c r="R1" s="99">
        <v>6</v>
      </c>
      <c r="S1" s="100"/>
      <c r="T1" s="100"/>
      <c r="U1" s="101"/>
    </row>
    <row r="2" spans="1:21" s="2" customFormat="1" x14ac:dyDescent="0.35">
      <c r="A2" s="16" t="s">
        <v>5</v>
      </c>
      <c r="B2" s="102" t="s">
        <v>7</v>
      </c>
      <c r="C2" s="103"/>
      <c r="D2" s="103"/>
      <c r="E2" s="104"/>
      <c r="F2" s="84" t="s">
        <v>8</v>
      </c>
      <c r="G2" s="85"/>
      <c r="H2" s="85"/>
      <c r="I2" s="86"/>
      <c r="J2" s="84" t="s">
        <v>16</v>
      </c>
      <c r="K2" s="85"/>
      <c r="L2" s="85"/>
      <c r="M2" s="86"/>
      <c r="N2" s="84" t="s">
        <v>17</v>
      </c>
      <c r="O2" s="85"/>
      <c r="P2" s="85"/>
      <c r="Q2" s="86"/>
      <c r="R2" s="84" t="s">
        <v>13</v>
      </c>
      <c r="S2" s="85"/>
      <c r="T2" s="85"/>
      <c r="U2" s="86"/>
    </row>
    <row r="3" spans="1:21" ht="15" customHeight="1" x14ac:dyDescent="0.35">
      <c r="A3" s="17" t="s">
        <v>14</v>
      </c>
      <c r="B3" s="87" t="s">
        <v>37</v>
      </c>
      <c r="C3" s="88"/>
      <c r="D3" s="88"/>
      <c r="E3" s="89"/>
      <c r="F3" s="87" t="s">
        <v>38</v>
      </c>
      <c r="G3" s="88"/>
      <c r="H3" s="88"/>
      <c r="I3" s="89"/>
      <c r="J3" s="87" t="s">
        <v>39</v>
      </c>
      <c r="K3" s="88"/>
      <c r="L3" s="88"/>
      <c r="M3" s="89"/>
      <c r="N3" s="87" t="s">
        <v>40</v>
      </c>
      <c r="O3" s="88"/>
      <c r="P3" s="88"/>
      <c r="Q3" s="89"/>
      <c r="R3" s="87" t="s">
        <v>41</v>
      </c>
      <c r="S3" s="88"/>
      <c r="T3" s="88"/>
      <c r="U3" s="89"/>
    </row>
    <row r="4" spans="1:21" ht="28.75" customHeight="1" x14ac:dyDescent="0.35">
      <c r="A4" s="4" t="s">
        <v>0</v>
      </c>
      <c r="B4" s="90" t="s">
        <v>42</v>
      </c>
      <c r="C4" s="91"/>
      <c r="D4" s="91"/>
      <c r="E4" s="92"/>
      <c r="F4" s="90" t="s">
        <v>43</v>
      </c>
      <c r="G4" s="91"/>
      <c r="H4" s="91"/>
      <c r="I4" s="92"/>
      <c r="J4" s="90" t="s">
        <v>44</v>
      </c>
      <c r="K4" s="91"/>
      <c r="L4" s="91"/>
      <c r="M4" s="92"/>
      <c r="N4" s="90" t="s">
        <v>45</v>
      </c>
      <c r="O4" s="91"/>
      <c r="P4" s="91"/>
      <c r="Q4" s="92"/>
      <c r="R4" s="90" t="s">
        <v>46</v>
      </c>
      <c r="S4" s="91"/>
      <c r="T4" s="91"/>
      <c r="U4" s="92"/>
    </row>
    <row r="5" spans="1:21" x14ac:dyDescent="0.35">
      <c r="A5" s="4" t="s">
        <v>1</v>
      </c>
      <c r="B5" s="93">
        <v>1500000</v>
      </c>
      <c r="C5" s="94"/>
      <c r="D5" s="94"/>
      <c r="E5" s="95"/>
      <c r="F5" s="93">
        <v>1499271.52</v>
      </c>
      <c r="G5" s="94"/>
      <c r="H5" s="94"/>
      <c r="I5" s="95"/>
      <c r="J5" s="93">
        <v>1051974.3</v>
      </c>
      <c r="K5" s="94"/>
      <c r="L5" s="94"/>
      <c r="M5" s="95"/>
      <c r="N5" s="93">
        <v>387324.19</v>
      </c>
      <c r="O5" s="94"/>
      <c r="P5" s="94"/>
      <c r="Q5" s="95"/>
      <c r="R5" s="93">
        <v>353644.2</v>
      </c>
      <c r="S5" s="94"/>
      <c r="T5" s="94"/>
      <c r="U5" s="95"/>
    </row>
    <row r="6" spans="1:21" ht="94" customHeight="1" x14ac:dyDescent="0.35">
      <c r="A6" s="4" t="s">
        <v>36</v>
      </c>
      <c r="B6" s="81" t="s">
        <v>74</v>
      </c>
      <c r="C6" s="82"/>
      <c r="D6" s="82"/>
      <c r="E6" s="83"/>
      <c r="F6" s="81" t="s">
        <v>74</v>
      </c>
      <c r="G6" s="82"/>
      <c r="H6" s="82"/>
      <c r="I6" s="83"/>
      <c r="J6" s="63"/>
      <c r="K6" s="64"/>
      <c r="L6" s="64"/>
      <c r="M6" s="65"/>
      <c r="N6" s="63"/>
      <c r="O6" s="64"/>
      <c r="P6" s="64"/>
      <c r="Q6" s="65"/>
      <c r="R6" s="63"/>
      <c r="S6" s="64"/>
      <c r="T6" s="64"/>
      <c r="U6" s="65"/>
    </row>
    <row r="7" spans="1:21" x14ac:dyDescent="0.35">
      <c r="A7" s="4" t="s">
        <v>2</v>
      </c>
      <c r="B7" s="96">
        <f>0.4*B11+0.2*B12+0.3*B13+0.1*B14</f>
        <v>3.5500000000000003</v>
      </c>
      <c r="C7" s="97"/>
      <c r="D7" s="97"/>
      <c r="E7" s="98"/>
      <c r="F7" s="96">
        <f>0.4*F11+0.2*F12+0.3*F13+0.1*F14</f>
        <v>3.4666666666666668</v>
      </c>
      <c r="G7" s="97"/>
      <c r="H7" s="97"/>
      <c r="I7" s="98"/>
      <c r="J7" s="96">
        <f>0.4*J11+0.2*J12+0.3*J13+0.1*J14</f>
        <v>2.9</v>
      </c>
      <c r="K7" s="97"/>
      <c r="L7" s="97"/>
      <c r="M7" s="98"/>
      <c r="N7" s="96">
        <f>0.4*N11+0.2*N12+0.3*N13+0.1*N14</f>
        <v>3.2666666666666671</v>
      </c>
      <c r="O7" s="97"/>
      <c r="P7" s="97"/>
      <c r="Q7" s="98"/>
      <c r="R7" s="96">
        <f>0.4*R11+0.2*R12+0.3*R13+0.1*R14</f>
        <v>2.9666666666666672</v>
      </c>
      <c r="S7" s="97"/>
      <c r="T7" s="97"/>
      <c r="U7" s="98"/>
    </row>
    <row r="8" spans="1:21" x14ac:dyDescent="0.35">
      <c r="A8" s="18"/>
      <c r="B8" s="22"/>
      <c r="C8" s="27"/>
      <c r="D8" s="55"/>
      <c r="E8" s="28"/>
      <c r="F8" s="29"/>
      <c r="G8" s="27"/>
      <c r="H8" s="55"/>
      <c r="I8" s="28"/>
      <c r="J8" s="29"/>
      <c r="K8" s="27"/>
      <c r="L8" s="55"/>
      <c r="M8" s="28"/>
      <c r="N8" s="29"/>
      <c r="O8" s="27"/>
      <c r="P8" s="55"/>
      <c r="Q8" s="28"/>
      <c r="R8" s="29"/>
      <c r="S8" s="27"/>
      <c r="T8" s="55"/>
      <c r="U8" s="28"/>
    </row>
    <row r="9" spans="1:21" x14ac:dyDescent="0.35">
      <c r="A9" s="19" t="s">
        <v>3</v>
      </c>
      <c r="B9" s="23"/>
      <c r="C9" s="30">
        <f>0.4*C11+0.2*C12+0.3*C13+0.1*C14</f>
        <v>3.3</v>
      </c>
      <c r="D9" s="30">
        <f>0.4*D11+0.2*D12+0.3*D13+0.1*D14</f>
        <v>3.8000000000000003</v>
      </c>
      <c r="E9" s="31">
        <f>0.4*E11+0.2*E12+0.3*E13+0.1*E14</f>
        <v>0</v>
      </c>
      <c r="F9" s="23"/>
      <c r="G9" s="30">
        <f>0.4*G11+0.2*G12+0.3*G13+0.1*G14</f>
        <v>3.5</v>
      </c>
      <c r="H9" s="30">
        <f>0.4*H11+0.2*H12+0.3*H13+0.1*H14</f>
        <v>3.5</v>
      </c>
      <c r="I9" s="31">
        <f>0.4*I11+0.2*I12+0.3*I13+0.1*I14</f>
        <v>3.4000000000000004</v>
      </c>
      <c r="J9" s="23"/>
      <c r="K9" s="30">
        <f>0.4*K11+0.2*K12+0.3*K13+0.1*K14</f>
        <v>3.3</v>
      </c>
      <c r="L9" s="30">
        <f>0.4*L11+0.2*L12+0.3*L13+0.1*L14</f>
        <v>2.6</v>
      </c>
      <c r="M9" s="31">
        <f>0.4*M11+0.2*M12+0.3*M13+0.1*M14</f>
        <v>2.8000000000000003</v>
      </c>
      <c r="N9" s="23"/>
      <c r="O9" s="30">
        <f>0.4*O11+0.2*O12+0.3*O13+0.1*O14</f>
        <v>3.6</v>
      </c>
      <c r="P9" s="30">
        <f>0.4*P11+0.2*P12+0.3*P13+0.1*P14</f>
        <v>3.6</v>
      </c>
      <c r="Q9" s="30">
        <f>0.4*Q11+0.2*Q12+0.3*Q13+0.1*Q14</f>
        <v>2.5999999999999996</v>
      </c>
      <c r="R9" s="23"/>
      <c r="S9" s="30">
        <f>0.4*S11+0.2*S12+0.3*S13+0.1*S14</f>
        <v>3.5</v>
      </c>
      <c r="T9" s="30">
        <f>0.4*T11+0.2*T12+0.3*T13+0.1*T14</f>
        <v>2.8000000000000003</v>
      </c>
      <c r="U9" s="31">
        <f>0.4*U11+0.2*U12+0.3*U13+0.1*U14</f>
        <v>2.5999999999999996</v>
      </c>
    </row>
    <row r="10" spans="1:21" s="3" customFormat="1" x14ac:dyDescent="0.35">
      <c r="A10" s="4" t="s">
        <v>6</v>
      </c>
      <c r="B10" s="24"/>
      <c r="C10" s="32"/>
      <c r="D10" s="32"/>
      <c r="E10" s="33"/>
      <c r="F10" s="24"/>
      <c r="G10" s="32"/>
      <c r="H10" s="32"/>
      <c r="I10" s="33"/>
      <c r="J10" s="24"/>
      <c r="K10" s="32"/>
      <c r="L10" s="32"/>
      <c r="M10" s="33"/>
      <c r="N10" s="24"/>
      <c r="O10" s="32"/>
      <c r="P10" s="32"/>
      <c r="Q10" s="33"/>
      <c r="R10" s="24"/>
      <c r="S10" s="32"/>
      <c r="T10" s="32"/>
      <c r="U10" s="33"/>
    </row>
    <row r="11" spans="1:21" ht="72.5" x14ac:dyDescent="0.35">
      <c r="A11" s="20" t="s">
        <v>9</v>
      </c>
      <c r="B11" s="25">
        <f>AVERAGE(C11:E11)</f>
        <v>3.5</v>
      </c>
      <c r="C11" s="34">
        <v>3</v>
      </c>
      <c r="D11" s="56">
        <v>4</v>
      </c>
      <c r="E11" s="35"/>
      <c r="F11" s="25">
        <f>AVERAGE(G11:I11)</f>
        <v>4</v>
      </c>
      <c r="G11" s="34">
        <v>4</v>
      </c>
      <c r="H11" s="56">
        <v>4</v>
      </c>
      <c r="I11" s="35">
        <v>4</v>
      </c>
      <c r="J11" s="25">
        <f>AVERAGE(K11:M11)</f>
        <v>2.6666666666666665</v>
      </c>
      <c r="K11" s="71">
        <v>3</v>
      </c>
      <c r="L11" s="74">
        <v>2</v>
      </c>
      <c r="M11" s="72">
        <v>3</v>
      </c>
      <c r="N11" s="25">
        <f>AVERAGE(O11:Q11)</f>
        <v>3</v>
      </c>
      <c r="O11" s="14">
        <v>3</v>
      </c>
      <c r="P11" s="73">
        <v>4</v>
      </c>
      <c r="Q11" s="72">
        <v>2</v>
      </c>
      <c r="R11" s="25">
        <f>AVERAGE(S11:U11)</f>
        <v>2.3333333333333335</v>
      </c>
      <c r="S11" s="34">
        <v>3</v>
      </c>
      <c r="T11" s="56">
        <v>2</v>
      </c>
      <c r="U11" s="35">
        <v>2</v>
      </c>
    </row>
    <row r="12" spans="1:21" ht="29" x14ac:dyDescent="0.35">
      <c r="A12" s="21" t="s">
        <v>10</v>
      </c>
      <c r="B12" s="25">
        <f>AVERAGE(C12:E12)</f>
        <v>3.5</v>
      </c>
      <c r="C12" s="34">
        <v>4</v>
      </c>
      <c r="D12" s="56">
        <v>3</v>
      </c>
      <c r="E12" s="35"/>
      <c r="F12" s="25">
        <f>AVERAGE(G12:I12)</f>
        <v>3</v>
      </c>
      <c r="G12" s="34">
        <v>3</v>
      </c>
      <c r="H12" s="56">
        <v>3</v>
      </c>
      <c r="I12" s="35">
        <v>3</v>
      </c>
      <c r="J12" s="25">
        <f>AVERAGE(K12:M12)</f>
        <v>3.6666666666666665</v>
      </c>
      <c r="K12" s="34">
        <v>4</v>
      </c>
      <c r="L12" s="73">
        <v>4</v>
      </c>
      <c r="M12" s="35">
        <v>3</v>
      </c>
      <c r="N12" s="25">
        <f>AVERAGE(O12:Q12)</f>
        <v>3</v>
      </c>
      <c r="O12" s="14">
        <v>4</v>
      </c>
      <c r="P12" s="73">
        <v>2</v>
      </c>
      <c r="Q12" s="72">
        <v>3</v>
      </c>
      <c r="R12" s="25">
        <f>AVERAGE(S12:U12)</f>
        <v>3</v>
      </c>
      <c r="S12" s="14">
        <v>4</v>
      </c>
      <c r="T12" s="73">
        <v>2</v>
      </c>
      <c r="U12" s="35">
        <v>3</v>
      </c>
    </row>
    <row r="13" spans="1:21" ht="29.25" customHeight="1" x14ac:dyDescent="0.35">
      <c r="A13" s="21" t="s">
        <v>11</v>
      </c>
      <c r="B13" s="25">
        <f t="shared" ref="B13:B14" si="0">AVERAGE(C13:E13)</f>
        <v>3.5</v>
      </c>
      <c r="C13" s="71">
        <v>3</v>
      </c>
      <c r="D13" s="74">
        <v>4</v>
      </c>
      <c r="E13" s="35"/>
      <c r="F13" s="25">
        <f t="shared" ref="F13:F14" si="1">AVERAGE(G13:I13)</f>
        <v>3</v>
      </c>
      <c r="G13" s="34">
        <v>3</v>
      </c>
      <c r="H13" s="56">
        <v>3</v>
      </c>
      <c r="I13" s="35">
        <v>3</v>
      </c>
      <c r="J13" s="25">
        <f t="shared" ref="J13:J14" si="2">AVERAGE(K13:M13)</f>
        <v>2.3333333333333335</v>
      </c>
      <c r="K13" s="14">
        <v>3</v>
      </c>
      <c r="L13" s="73">
        <v>2</v>
      </c>
      <c r="M13" s="72">
        <v>2</v>
      </c>
      <c r="N13" s="25">
        <f t="shared" ref="N13:N14" si="3">AVERAGE(O13:Q13)</f>
        <v>3.6666666666666665</v>
      </c>
      <c r="O13" s="34">
        <v>4</v>
      </c>
      <c r="P13" s="56">
        <v>4</v>
      </c>
      <c r="Q13" s="35">
        <v>3</v>
      </c>
      <c r="R13" s="25">
        <f t="shared" ref="R13:R14" si="4">AVERAGE(S13:U13)</f>
        <v>3.6666666666666665</v>
      </c>
      <c r="S13" s="34">
        <v>4</v>
      </c>
      <c r="T13" s="56">
        <v>4</v>
      </c>
      <c r="U13" s="35">
        <v>3</v>
      </c>
    </row>
    <row r="14" spans="1:21" ht="44" thickBot="1" x14ac:dyDescent="0.4">
      <c r="A14" s="21" t="s">
        <v>12</v>
      </c>
      <c r="B14" s="26">
        <f t="shared" si="0"/>
        <v>4</v>
      </c>
      <c r="C14" s="36">
        <v>4</v>
      </c>
      <c r="D14" s="57">
        <v>4</v>
      </c>
      <c r="E14" s="37"/>
      <c r="F14" s="26">
        <f t="shared" si="1"/>
        <v>3.6666666666666665</v>
      </c>
      <c r="G14" s="36">
        <v>4</v>
      </c>
      <c r="H14" s="57">
        <v>4</v>
      </c>
      <c r="I14" s="37">
        <v>3</v>
      </c>
      <c r="J14" s="26">
        <f t="shared" si="2"/>
        <v>4</v>
      </c>
      <c r="K14" s="36">
        <v>4</v>
      </c>
      <c r="L14" s="57">
        <v>4</v>
      </c>
      <c r="M14" s="37">
        <v>4</v>
      </c>
      <c r="N14" s="26">
        <f t="shared" si="3"/>
        <v>3.6666666666666665</v>
      </c>
      <c r="O14" s="36">
        <v>4</v>
      </c>
      <c r="P14" s="57">
        <v>4</v>
      </c>
      <c r="Q14" s="37">
        <v>3</v>
      </c>
      <c r="R14" s="26">
        <f t="shared" si="4"/>
        <v>3.3333333333333335</v>
      </c>
      <c r="S14" s="36">
        <v>3</v>
      </c>
      <c r="T14" s="57">
        <v>4</v>
      </c>
      <c r="U14" s="37">
        <v>3</v>
      </c>
    </row>
    <row r="15" spans="1:21" ht="59.4" customHeight="1" x14ac:dyDescent="0.35">
      <c r="K15" s="80"/>
      <c r="L15" s="80"/>
      <c r="M15" s="80"/>
      <c r="O15" s="80"/>
      <c r="P15" s="80"/>
      <c r="Q15" s="80"/>
      <c r="S15" s="80"/>
      <c r="T15" s="80"/>
      <c r="U15" s="80"/>
    </row>
  </sheetData>
  <mergeCells count="35">
    <mergeCell ref="R1:U1"/>
    <mergeCell ref="B2:E2"/>
    <mergeCell ref="B3:E3"/>
    <mergeCell ref="R2:U2"/>
    <mergeCell ref="R3:U3"/>
    <mergeCell ref="N2:Q2"/>
    <mergeCell ref="N3:Q3"/>
    <mergeCell ref="J2:M2"/>
    <mergeCell ref="J3:M3"/>
    <mergeCell ref="B1:E1"/>
    <mergeCell ref="F1:I1"/>
    <mergeCell ref="J1:M1"/>
    <mergeCell ref="N1:Q1"/>
    <mergeCell ref="B4:E4"/>
    <mergeCell ref="B5:E5"/>
    <mergeCell ref="B7:E7"/>
    <mergeCell ref="F2:I2"/>
    <mergeCell ref="F3:I3"/>
    <mergeCell ref="F4:I4"/>
    <mergeCell ref="F5:I5"/>
    <mergeCell ref="F7:I7"/>
    <mergeCell ref="J4:M4"/>
    <mergeCell ref="J5:M5"/>
    <mergeCell ref="J7:M7"/>
    <mergeCell ref="N4:Q4"/>
    <mergeCell ref="N5:Q5"/>
    <mergeCell ref="N7:Q7"/>
    <mergeCell ref="B6:E6"/>
    <mergeCell ref="R4:U4"/>
    <mergeCell ref="R5:U5"/>
    <mergeCell ref="R7:U7"/>
    <mergeCell ref="F6:I6"/>
    <mergeCell ref="K15:M15"/>
    <mergeCell ref="O15:Q15"/>
    <mergeCell ref="S15:U15"/>
  </mergeCells>
  <conditionalFormatting sqref="A7:XFD7">
    <cfRule type="cellIs" dxfId="10" priority="1" operator="lessThan">
      <formula>2.75</formula>
    </cfRule>
    <cfRule type="cellIs" dxfId="9" priority="2" operator="lessThan">
      <formula>2.75</formula>
    </cfRule>
    <cfRule type="cellIs" dxfId="8" priority="3" operator="greaterThan">
      <formula>2.74</formula>
    </cfRule>
  </conditionalFormatting>
  <pageMargins left="0.7" right="0.7" top="0.75" bottom="0.75" header="0.3" footer="0.3"/>
  <pageSetup paperSize="9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07EF2-FB37-45D4-9648-87A7289270CD}">
  <sheetPr codeName="Leht3"/>
  <dimension ref="A1:Q15"/>
  <sheetViews>
    <sheetView zoomScale="80" zoomScaleNormal="80" workbookViewId="0">
      <selection activeCell="R6" sqref="R6"/>
    </sheetView>
  </sheetViews>
  <sheetFormatPr defaultColWidth="8.81640625" defaultRowHeight="14.5" x14ac:dyDescent="0.35"/>
  <cols>
    <col min="1" max="1" width="31" style="1" customWidth="1"/>
    <col min="2" max="2" width="8.81640625" style="1"/>
    <col min="3" max="5" width="20.453125" style="1" customWidth="1"/>
    <col min="6" max="6" width="8.81640625" style="1" customWidth="1"/>
    <col min="7" max="9" width="20.6328125" style="1" customWidth="1"/>
    <col min="10" max="10" width="8.81640625" style="1"/>
    <col min="11" max="13" width="20" style="1" customWidth="1"/>
    <col min="14" max="14" width="11.1796875" style="1" customWidth="1"/>
    <col min="15" max="17" width="20.36328125" style="1" customWidth="1"/>
    <col min="18" max="22" width="8.81640625" style="1"/>
    <col min="23" max="23" width="11.6328125" style="1" customWidth="1"/>
    <col min="24" max="28" width="8.81640625" style="1"/>
    <col min="29" max="29" width="10" style="1" customWidth="1"/>
    <col min="30" max="30" width="10.6328125" style="1" customWidth="1"/>
    <col min="31" max="35" width="8.81640625" style="1"/>
    <col min="36" max="36" width="9.54296875" style="1" customWidth="1"/>
    <col min="37" max="37" width="11.6328125" style="1" customWidth="1"/>
    <col min="38" max="42" width="8.81640625" style="1"/>
    <col min="43" max="43" width="11" style="1" customWidth="1"/>
    <col min="44" max="44" width="11.54296875" style="1" customWidth="1"/>
    <col min="45" max="50" width="8.81640625" style="1"/>
    <col min="51" max="51" width="11.6328125" style="1" customWidth="1"/>
    <col min="52" max="16384" width="8.81640625" style="1"/>
  </cols>
  <sheetData>
    <row r="1" spans="1:17" s="39" customFormat="1" ht="16" customHeight="1" x14ac:dyDescent="0.35">
      <c r="A1" s="38"/>
      <c r="B1" s="99">
        <v>9</v>
      </c>
      <c r="C1" s="100"/>
      <c r="D1" s="100"/>
      <c r="E1" s="101"/>
      <c r="F1" s="99">
        <v>12</v>
      </c>
      <c r="G1" s="100"/>
      <c r="H1" s="100"/>
      <c r="I1" s="101"/>
      <c r="J1" s="99">
        <v>13</v>
      </c>
      <c r="K1" s="100"/>
      <c r="L1" s="100"/>
      <c r="M1" s="101"/>
      <c r="N1" s="99">
        <v>15</v>
      </c>
      <c r="O1" s="100"/>
      <c r="P1" s="100"/>
      <c r="Q1" s="101"/>
    </row>
    <row r="2" spans="1:17" s="2" customFormat="1" ht="29" customHeight="1" x14ac:dyDescent="0.35">
      <c r="A2" s="16" t="s">
        <v>5</v>
      </c>
      <c r="B2" s="84" t="s">
        <v>18</v>
      </c>
      <c r="C2" s="85"/>
      <c r="D2" s="85"/>
      <c r="E2" s="86"/>
      <c r="F2" s="84" t="s">
        <v>19</v>
      </c>
      <c r="G2" s="85"/>
      <c r="H2" s="85"/>
      <c r="I2" s="86"/>
      <c r="J2" s="84" t="s">
        <v>20</v>
      </c>
      <c r="K2" s="85"/>
      <c r="L2" s="85"/>
      <c r="M2" s="86"/>
      <c r="N2" s="84" t="s">
        <v>21</v>
      </c>
      <c r="O2" s="85"/>
      <c r="P2" s="85"/>
      <c r="Q2" s="86"/>
    </row>
    <row r="3" spans="1:17" ht="15" customHeight="1" x14ac:dyDescent="0.35">
      <c r="A3" s="17" t="s">
        <v>4</v>
      </c>
      <c r="B3" s="87" t="s">
        <v>47</v>
      </c>
      <c r="C3" s="88"/>
      <c r="D3" s="88"/>
      <c r="E3" s="89"/>
      <c r="F3" s="87" t="s">
        <v>49</v>
      </c>
      <c r="G3" s="88"/>
      <c r="H3" s="88"/>
      <c r="I3" s="89"/>
      <c r="J3" s="87" t="s">
        <v>51</v>
      </c>
      <c r="K3" s="88"/>
      <c r="L3" s="88"/>
      <c r="M3" s="89"/>
      <c r="N3" s="87" t="s">
        <v>53</v>
      </c>
      <c r="O3" s="88"/>
      <c r="P3" s="88"/>
      <c r="Q3" s="89"/>
    </row>
    <row r="4" spans="1:17" ht="28.75" customHeight="1" x14ac:dyDescent="0.35">
      <c r="A4" s="4" t="s">
        <v>0</v>
      </c>
      <c r="B4" s="90" t="s">
        <v>48</v>
      </c>
      <c r="C4" s="91"/>
      <c r="D4" s="91"/>
      <c r="E4" s="92"/>
      <c r="F4" s="90" t="s">
        <v>50</v>
      </c>
      <c r="G4" s="91"/>
      <c r="H4" s="91"/>
      <c r="I4" s="92"/>
      <c r="J4" s="90" t="s">
        <v>52</v>
      </c>
      <c r="K4" s="91"/>
      <c r="L4" s="91"/>
      <c r="M4" s="92"/>
      <c r="N4" s="90" t="s">
        <v>54</v>
      </c>
      <c r="O4" s="91"/>
      <c r="P4" s="91"/>
      <c r="Q4" s="92"/>
    </row>
    <row r="5" spans="1:17" x14ac:dyDescent="0.35">
      <c r="A5" s="4" t="s">
        <v>1</v>
      </c>
      <c r="B5" s="93">
        <v>1334976</v>
      </c>
      <c r="C5" s="94"/>
      <c r="D5" s="94"/>
      <c r="E5" s="95"/>
      <c r="F5" s="93">
        <v>1500000</v>
      </c>
      <c r="G5" s="94"/>
      <c r="H5" s="94"/>
      <c r="I5" s="95"/>
      <c r="J5" s="93">
        <v>547835.06000000006</v>
      </c>
      <c r="K5" s="94"/>
      <c r="L5" s="94"/>
      <c r="M5" s="95"/>
      <c r="N5" s="93">
        <v>827303.39</v>
      </c>
      <c r="O5" s="94"/>
      <c r="P5" s="94"/>
      <c r="Q5" s="95"/>
    </row>
    <row r="6" spans="1:17" ht="87.65" customHeight="1" x14ac:dyDescent="0.35">
      <c r="A6" s="4" t="s">
        <v>36</v>
      </c>
      <c r="B6" s="93"/>
      <c r="C6" s="94"/>
      <c r="D6" s="94"/>
      <c r="E6" s="95"/>
      <c r="F6" s="93"/>
      <c r="G6" s="94"/>
      <c r="H6" s="94"/>
      <c r="I6" s="95"/>
      <c r="J6" s="81" t="s">
        <v>74</v>
      </c>
      <c r="K6" s="82"/>
      <c r="L6" s="82"/>
      <c r="M6" s="83"/>
      <c r="N6" s="93"/>
      <c r="O6" s="94"/>
      <c r="P6" s="94"/>
      <c r="Q6" s="95"/>
    </row>
    <row r="7" spans="1:17" x14ac:dyDescent="0.35">
      <c r="A7" s="4" t="s">
        <v>2</v>
      </c>
      <c r="B7" s="96">
        <f>0.4*B11+0.2*B12+0.3*B13+0.1*B14</f>
        <v>2.9</v>
      </c>
      <c r="C7" s="97"/>
      <c r="D7" s="97"/>
      <c r="E7" s="98"/>
      <c r="F7" s="96">
        <f>0.4*F11+0.2*F12+0.3*F13+0.1*F14</f>
        <v>3.2</v>
      </c>
      <c r="G7" s="97"/>
      <c r="H7" s="97"/>
      <c r="I7" s="98"/>
      <c r="J7" s="96">
        <f>0.4*J11+0.2*J12+0.3*J13+0.1*J14</f>
        <v>3.5000000000000004</v>
      </c>
      <c r="K7" s="97"/>
      <c r="L7" s="97"/>
      <c r="M7" s="98"/>
      <c r="N7" s="96">
        <f>0.4*N11+0.2*N12+0.3*N13+0.1*N14</f>
        <v>3.0333333333333337</v>
      </c>
      <c r="O7" s="97"/>
      <c r="P7" s="97"/>
      <c r="Q7" s="98"/>
    </row>
    <row r="8" spans="1:17" x14ac:dyDescent="0.35">
      <c r="A8" s="18"/>
      <c r="B8" s="22"/>
      <c r="C8" s="27"/>
      <c r="D8" s="55"/>
      <c r="E8" s="28"/>
      <c r="F8" s="29"/>
      <c r="G8" s="27"/>
      <c r="H8" s="55"/>
      <c r="I8" s="28"/>
      <c r="J8" s="29"/>
      <c r="K8" s="27"/>
      <c r="L8" s="55"/>
      <c r="M8" s="28"/>
      <c r="N8" s="29"/>
      <c r="O8" s="27"/>
      <c r="P8" s="55"/>
      <c r="Q8" s="28"/>
    </row>
    <row r="9" spans="1:17" x14ac:dyDescent="0.35">
      <c r="A9" s="19" t="s">
        <v>3</v>
      </c>
      <c r="B9" s="23"/>
      <c r="C9" s="30">
        <f>0.4*C11+0.2*C12+0.3*C13+0.1*C14</f>
        <v>3.3</v>
      </c>
      <c r="D9" s="30">
        <f>0.4*D11+0.2*D12+0.3*D13+0.1*D14</f>
        <v>2.8000000000000003</v>
      </c>
      <c r="E9" s="31">
        <f>0.4*E11+0.2*E12+0.3*E13+0.1*E14</f>
        <v>2.5999999999999996</v>
      </c>
      <c r="F9" s="23"/>
      <c r="G9" s="30">
        <f>0.4*G11+0.2*G12+0.3*G13+0.1*G14</f>
        <v>3.5</v>
      </c>
      <c r="H9" s="30">
        <f>0.4*H11+0.2*H12+0.3*H13+0.1*H14</f>
        <v>3</v>
      </c>
      <c r="I9" s="30">
        <f>0.4*I11+0.2*I12+0.3*I13+0.1*I14</f>
        <v>3.1</v>
      </c>
      <c r="J9" s="23"/>
      <c r="K9" s="30">
        <f>0.4*K11+0.2*K12+0.3*K13+0.1*K14</f>
        <v>3.7</v>
      </c>
      <c r="L9" s="30">
        <f>0.4*L11+0.2*L12+0.3*L13+0.1*L14</f>
        <v>3.6</v>
      </c>
      <c r="M9" s="31">
        <f>0.4*M11+0.2*M12+0.3*M13+0.1*M14</f>
        <v>3.2</v>
      </c>
      <c r="N9" s="23"/>
      <c r="O9" s="30">
        <f>0.4*O11+0.2*O12+0.3*O13+0.1*O14</f>
        <v>3.6</v>
      </c>
      <c r="P9" s="30">
        <f>0.4*P11+0.2*P12+0.3*P13+0.1*P14</f>
        <v>2.5</v>
      </c>
      <c r="Q9" s="31">
        <f>0.4*Q11+0.2*Q12+0.3*Q13+0.1*Q14</f>
        <v>3</v>
      </c>
    </row>
    <row r="10" spans="1:17" s="3" customFormat="1" x14ac:dyDescent="0.35">
      <c r="A10" s="4" t="s">
        <v>6</v>
      </c>
      <c r="B10" s="24"/>
      <c r="C10" s="32"/>
      <c r="D10" s="32"/>
      <c r="E10" s="33"/>
      <c r="F10" s="24"/>
      <c r="G10" s="32"/>
      <c r="H10" s="32"/>
      <c r="I10" s="33"/>
      <c r="J10" s="24"/>
      <c r="K10" s="32"/>
      <c r="L10" s="32"/>
      <c r="M10" s="33"/>
      <c r="N10" s="24"/>
      <c r="O10" s="32"/>
      <c r="P10" s="32"/>
      <c r="Q10" s="33"/>
    </row>
    <row r="11" spans="1:17" ht="72.5" x14ac:dyDescent="0.35">
      <c r="A11" s="20" t="s">
        <v>9</v>
      </c>
      <c r="B11" s="25">
        <f>AVERAGE(C11:E11)</f>
        <v>2.6666666666666665</v>
      </c>
      <c r="C11" s="34">
        <v>3</v>
      </c>
      <c r="D11" s="56">
        <v>3</v>
      </c>
      <c r="E11" s="35">
        <v>2</v>
      </c>
      <c r="F11" s="25">
        <f>AVERAGE(G11:I11)</f>
        <v>3.6666666666666665</v>
      </c>
      <c r="G11" s="34">
        <v>4</v>
      </c>
      <c r="H11" s="56">
        <v>4</v>
      </c>
      <c r="I11" s="35">
        <v>3</v>
      </c>
      <c r="J11" s="25">
        <f>AVERAGE(K11:M11)</f>
        <v>3.3333333333333335</v>
      </c>
      <c r="K11" s="34">
        <v>4</v>
      </c>
      <c r="L11" s="56">
        <v>3</v>
      </c>
      <c r="M11" s="35">
        <v>3</v>
      </c>
      <c r="N11" s="25">
        <f>AVERAGE(O11:Q11)</f>
        <v>2.6666666666666665</v>
      </c>
      <c r="O11" s="14">
        <v>3</v>
      </c>
      <c r="P11" s="73">
        <v>2</v>
      </c>
      <c r="Q11" s="72">
        <v>3</v>
      </c>
    </row>
    <row r="12" spans="1:17" ht="29" x14ac:dyDescent="0.35">
      <c r="A12" s="21" t="s">
        <v>10</v>
      </c>
      <c r="B12" s="25">
        <f>AVERAGE(C12:E12)</f>
        <v>3.3333333333333335</v>
      </c>
      <c r="C12" s="34">
        <v>4</v>
      </c>
      <c r="D12" s="56">
        <v>3</v>
      </c>
      <c r="E12" s="35">
        <v>3</v>
      </c>
      <c r="F12" s="25">
        <f>AVERAGE(G12:I12)</f>
        <v>2.3333333333333335</v>
      </c>
      <c r="G12" s="34">
        <v>2</v>
      </c>
      <c r="H12" s="56">
        <v>2</v>
      </c>
      <c r="I12" s="35">
        <v>3</v>
      </c>
      <c r="J12" s="25">
        <f>AVERAGE(K12:M12)</f>
        <v>4</v>
      </c>
      <c r="K12" s="34">
        <v>4</v>
      </c>
      <c r="L12" s="56">
        <v>4</v>
      </c>
      <c r="M12" s="35">
        <v>4</v>
      </c>
      <c r="N12" s="25">
        <f>AVERAGE(O12:Q12)</f>
        <v>3.6666666666666665</v>
      </c>
      <c r="O12" s="14">
        <v>4</v>
      </c>
      <c r="P12" s="73">
        <v>4</v>
      </c>
      <c r="Q12" s="72">
        <v>3</v>
      </c>
    </row>
    <row r="13" spans="1:17" ht="29.25" customHeight="1" x14ac:dyDescent="0.35">
      <c r="A13" s="21" t="s">
        <v>11</v>
      </c>
      <c r="B13" s="25">
        <f t="shared" ref="B13:B14" si="0">AVERAGE(C13:E13)</f>
        <v>2.6666666666666665</v>
      </c>
      <c r="C13" s="34">
        <v>3</v>
      </c>
      <c r="D13" s="56">
        <v>2</v>
      </c>
      <c r="E13" s="35">
        <v>3</v>
      </c>
      <c r="F13" s="25">
        <f t="shared" ref="F13:F14" si="1">AVERAGE(G13:I13)</f>
        <v>3</v>
      </c>
      <c r="G13" s="14">
        <v>4</v>
      </c>
      <c r="H13" s="73">
        <v>2</v>
      </c>
      <c r="I13" s="35">
        <v>3</v>
      </c>
      <c r="J13" s="25">
        <f t="shared" ref="J13:J14" si="2">AVERAGE(K13:M13)</f>
        <v>3.3333333333333335</v>
      </c>
      <c r="K13" s="71">
        <v>3</v>
      </c>
      <c r="L13" s="74">
        <v>4</v>
      </c>
      <c r="M13" s="58">
        <v>3</v>
      </c>
      <c r="N13" s="25">
        <f t="shared" ref="N13:N14" si="3">AVERAGE(O13:Q13)</f>
        <v>3</v>
      </c>
      <c r="O13" s="14">
        <v>4</v>
      </c>
      <c r="P13" s="73">
        <v>2</v>
      </c>
      <c r="Q13" s="72">
        <v>3</v>
      </c>
    </row>
    <row r="14" spans="1:17" ht="44" thickBot="1" x14ac:dyDescent="0.4">
      <c r="A14" s="21" t="s">
        <v>12</v>
      </c>
      <c r="B14" s="26">
        <f t="shared" si="0"/>
        <v>3.6666666666666665</v>
      </c>
      <c r="C14" s="36">
        <v>4</v>
      </c>
      <c r="D14" s="57">
        <v>4</v>
      </c>
      <c r="E14" s="37">
        <v>3</v>
      </c>
      <c r="F14" s="26">
        <f t="shared" si="1"/>
        <v>3.6666666666666665</v>
      </c>
      <c r="G14" s="36">
        <v>3</v>
      </c>
      <c r="H14" s="57">
        <v>4</v>
      </c>
      <c r="I14" s="37">
        <v>4</v>
      </c>
      <c r="J14" s="26">
        <f t="shared" si="2"/>
        <v>3.6666666666666665</v>
      </c>
      <c r="K14" s="36">
        <v>4</v>
      </c>
      <c r="L14" s="57">
        <v>4</v>
      </c>
      <c r="M14" s="37">
        <v>3</v>
      </c>
      <c r="N14" s="26">
        <f t="shared" si="3"/>
        <v>3.3333333333333335</v>
      </c>
      <c r="O14" s="36">
        <v>4</v>
      </c>
      <c r="P14" s="57">
        <v>3</v>
      </c>
      <c r="Q14" s="37">
        <v>3</v>
      </c>
    </row>
    <row r="15" spans="1:17" ht="29.4" customHeight="1" x14ac:dyDescent="0.35">
      <c r="G15" s="80"/>
      <c r="H15" s="80"/>
      <c r="I15" s="80"/>
      <c r="K15" s="80"/>
      <c r="L15" s="80"/>
      <c r="M15" s="80"/>
      <c r="O15" s="80"/>
      <c r="P15" s="80"/>
      <c r="Q15" s="80"/>
    </row>
  </sheetData>
  <mergeCells count="31">
    <mergeCell ref="N5:Q5"/>
    <mergeCell ref="B5:E5"/>
    <mergeCell ref="F5:I5"/>
    <mergeCell ref="J5:M5"/>
    <mergeCell ref="B7:E7"/>
    <mergeCell ref="F7:I7"/>
    <mergeCell ref="J7:M7"/>
    <mergeCell ref="N6:Q6"/>
    <mergeCell ref="N3:Q3"/>
    <mergeCell ref="B4:E4"/>
    <mergeCell ref="F4:I4"/>
    <mergeCell ref="J4:M4"/>
    <mergeCell ref="N4:Q4"/>
    <mergeCell ref="B3:E3"/>
    <mergeCell ref="F3:I3"/>
    <mergeCell ref="J3:M3"/>
    <mergeCell ref="N1:Q1"/>
    <mergeCell ref="B2:E2"/>
    <mergeCell ref="F2:I2"/>
    <mergeCell ref="J2:M2"/>
    <mergeCell ref="N2:Q2"/>
    <mergeCell ref="B1:E1"/>
    <mergeCell ref="F1:I1"/>
    <mergeCell ref="J1:M1"/>
    <mergeCell ref="G15:I15"/>
    <mergeCell ref="K15:M15"/>
    <mergeCell ref="O15:Q15"/>
    <mergeCell ref="N7:Q7"/>
    <mergeCell ref="B6:E6"/>
    <mergeCell ref="F6:I6"/>
    <mergeCell ref="J6:M6"/>
  </mergeCells>
  <conditionalFormatting sqref="A7:XFD7">
    <cfRule type="cellIs" dxfId="7" priority="1" operator="lessThan">
      <formula>2.75</formula>
    </cfRule>
    <cfRule type="cellIs" dxfId="6" priority="2" operator="lessThan">
      <formula>2.1</formula>
    </cfRule>
    <cfRule type="cellIs" dxfId="5" priority="3" operator="lessThan">
      <formula>2.75</formula>
    </cfRule>
    <cfRule type="cellIs" dxfId="4" priority="4" operator="greaterThan">
      <formula>2.74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1CDD3-3E52-452D-A9E0-640096FC41C7}">
  <sheetPr codeName="Leht4"/>
  <dimension ref="A1:M15"/>
  <sheetViews>
    <sheetView topLeftCell="A2" zoomScale="80" zoomScaleNormal="80" workbookViewId="0">
      <selection activeCell="J6" sqref="J6:M6"/>
    </sheetView>
  </sheetViews>
  <sheetFormatPr defaultColWidth="8.81640625" defaultRowHeight="14.5" x14ac:dyDescent="0.35"/>
  <cols>
    <col min="1" max="1" width="31" style="1" customWidth="1"/>
    <col min="2" max="2" width="8.81640625" style="1"/>
    <col min="3" max="5" width="20.6328125" style="1" customWidth="1"/>
    <col min="6" max="6" width="8.81640625" style="1"/>
    <col min="7" max="9" width="20.81640625" style="1" customWidth="1"/>
    <col min="10" max="10" width="8.81640625" style="1"/>
    <col min="11" max="13" width="20.81640625" style="1" customWidth="1"/>
    <col min="14" max="15" width="8.81640625" style="1"/>
    <col min="16" max="16" width="11.6328125" style="1" customWidth="1"/>
    <col min="17" max="21" width="8.81640625" style="1"/>
    <col min="22" max="22" width="10" style="1" customWidth="1"/>
    <col min="23" max="23" width="10.6328125" style="1" customWidth="1"/>
    <col min="24" max="28" width="8.81640625" style="1"/>
    <col min="29" max="29" width="9.54296875" style="1" customWidth="1"/>
    <col min="30" max="30" width="11.6328125" style="1" customWidth="1"/>
    <col min="31" max="35" width="8.81640625" style="1"/>
    <col min="36" max="36" width="11" style="1" customWidth="1"/>
    <col min="37" max="37" width="11.54296875" style="1" customWidth="1"/>
    <col min="38" max="43" width="8.81640625" style="1"/>
    <col min="44" max="44" width="11.6328125" style="1" customWidth="1"/>
    <col min="45" max="16384" width="8.81640625" style="1"/>
  </cols>
  <sheetData>
    <row r="1" spans="1:13" s="39" customFormat="1" ht="16" customHeight="1" x14ac:dyDescent="0.35">
      <c r="A1" s="38"/>
      <c r="B1" s="99">
        <v>19</v>
      </c>
      <c r="C1" s="100"/>
      <c r="D1" s="100"/>
      <c r="E1" s="101"/>
      <c r="F1" s="99">
        <v>23</v>
      </c>
      <c r="G1" s="100"/>
      <c r="H1" s="100"/>
      <c r="I1" s="101"/>
      <c r="J1" s="99">
        <v>25</v>
      </c>
      <c r="K1" s="100"/>
      <c r="L1" s="100"/>
      <c r="M1" s="101"/>
    </row>
    <row r="2" spans="1:13" s="2" customFormat="1" x14ac:dyDescent="0.35">
      <c r="A2" s="16" t="s">
        <v>5</v>
      </c>
      <c r="B2" s="84" t="s">
        <v>22</v>
      </c>
      <c r="C2" s="85"/>
      <c r="D2" s="85"/>
      <c r="E2" s="86"/>
      <c r="F2" s="84" t="s">
        <v>23</v>
      </c>
      <c r="G2" s="85"/>
      <c r="H2" s="85"/>
      <c r="I2" s="86"/>
      <c r="J2" s="84" t="s">
        <v>15</v>
      </c>
      <c r="K2" s="85"/>
      <c r="L2" s="85"/>
      <c r="M2" s="86"/>
    </row>
    <row r="3" spans="1:13" ht="15" customHeight="1" x14ac:dyDescent="0.35">
      <c r="A3" s="17" t="s">
        <v>4</v>
      </c>
      <c r="B3" s="87" t="s">
        <v>55</v>
      </c>
      <c r="C3" s="88"/>
      <c r="D3" s="88"/>
      <c r="E3" s="89"/>
      <c r="F3" s="87" t="s">
        <v>57</v>
      </c>
      <c r="G3" s="88"/>
      <c r="H3" s="88"/>
      <c r="I3" s="89"/>
      <c r="J3" s="87" t="s">
        <v>59</v>
      </c>
      <c r="K3" s="88"/>
      <c r="L3" s="88"/>
      <c r="M3" s="89"/>
    </row>
    <row r="4" spans="1:13" ht="28.75" customHeight="1" x14ac:dyDescent="0.35">
      <c r="A4" s="4" t="s">
        <v>0</v>
      </c>
      <c r="B4" s="90" t="s">
        <v>56</v>
      </c>
      <c r="C4" s="91"/>
      <c r="D4" s="91"/>
      <c r="E4" s="92"/>
      <c r="F4" s="90" t="s">
        <v>58</v>
      </c>
      <c r="G4" s="91"/>
      <c r="H4" s="91"/>
      <c r="I4" s="92"/>
      <c r="J4" s="90" t="s">
        <v>60</v>
      </c>
      <c r="K4" s="91"/>
      <c r="L4" s="91"/>
      <c r="M4" s="92"/>
    </row>
    <row r="5" spans="1:13" x14ac:dyDescent="0.35">
      <c r="A5" s="4" t="s">
        <v>1</v>
      </c>
      <c r="B5" s="93">
        <v>519216.72</v>
      </c>
      <c r="C5" s="94"/>
      <c r="D5" s="94"/>
      <c r="E5" s="95"/>
      <c r="F5" s="93">
        <v>250288.4</v>
      </c>
      <c r="G5" s="94"/>
      <c r="H5" s="94"/>
      <c r="I5" s="95"/>
      <c r="J5" s="93">
        <v>1484456.92</v>
      </c>
      <c r="K5" s="94"/>
      <c r="L5" s="94"/>
      <c r="M5" s="95"/>
    </row>
    <row r="6" spans="1:13" ht="86" customHeight="1" x14ac:dyDescent="0.35">
      <c r="A6" s="4" t="s">
        <v>36</v>
      </c>
      <c r="B6" s="93"/>
      <c r="C6" s="94"/>
      <c r="D6" s="94"/>
      <c r="E6" s="95"/>
      <c r="F6" s="105"/>
      <c r="G6" s="106"/>
      <c r="H6" s="106"/>
      <c r="I6" s="107"/>
      <c r="J6" s="93"/>
      <c r="K6" s="94"/>
      <c r="L6" s="94"/>
      <c r="M6" s="95"/>
    </row>
    <row r="7" spans="1:13" s="60" customFormat="1" x14ac:dyDescent="0.35">
      <c r="A7" s="59" t="s">
        <v>2</v>
      </c>
      <c r="B7" s="96">
        <f>0.4*B11+0.2*B12+0.3*B13+0.1*B14</f>
        <v>2.2000000000000002</v>
      </c>
      <c r="C7" s="97"/>
      <c r="D7" s="97"/>
      <c r="E7" s="98"/>
      <c r="F7" s="96">
        <f>0.4*F11+0.2*F12+0.3*F13+0.1*F14</f>
        <v>3.1000000000000005</v>
      </c>
      <c r="G7" s="97"/>
      <c r="H7" s="97"/>
      <c r="I7" s="98"/>
      <c r="J7" s="96">
        <f>0.4*J11+0.2*J12+0.3*J13+0.1*J14</f>
        <v>3.6</v>
      </c>
      <c r="K7" s="97"/>
      <c r="L7" s="97"/>
      <c r="M7" s="98"/>
    </row>
    <row r="8" spans="1:13" x14ac:dyDescent="0.35">
      <c r="A8" s="18"/>
      <c r="B8" s="29"/>
      <c r="C8" s="27"/>
      <c r="D8" s="55"/>
      <c r="E8" s="28"/>
      <c r="F8" s="29"/>
      <c r="G8" s="27"/>
      <c r="H8" s="55"/>
      <c r="I8" s="28"/>
      <c r="J8" s="29"/>
      <c r="K8" s="27"/>
      <c r="L8" s="55"/>
      <c r="M8" s="28"/>
    </row>
    <row r="9" spans="1:13" x14ac:dyDescent="0.35">
      <c r="A9" s="19" t="s">
        <v>3</v>
      </c>
      <c r="B9" s="23"/>
      <c r="C9" s="30">
        <f>0.4*C11+0.2*C12+0.3*C13+0.1*C14</f>
        <v>2.6</v>
      </c>
      <c r="D9" s="30">
        <f>0.4*D11+0.2*D12+0.3*D13+0.1*D14</f>
        <v>1.6</v>
      </c>
      <c r="E9" s="30">
        <f>0.4*E11+0.2*E12+0.3*E13+0.1*E14</f>
        <v>2.4</v>
      </c>
      <c r="F9" s="23"/>
      <c r="G9" s="30">
        <f>0.4*G11+0.2*G12+0.3*G13+0.1*G14</f>
        <v>3.5</v>
      </c>
      <c r="H9" s="30">
        <f>0.4*H11+0.2*H12+0.3*H13+0.1*H14</f>
        <v>3.1000000000000005</v>
      </c>
      <c r="I9" s="31">
        <f>0.4*I11+0.2*I12+0.3*I13+0.1*I14</f>
        <v>2.7</v>
      </c>
      <c r="J9" s="23"/>
      <c r="K9" s="30">
        <f>0.4*K11+0.2*K12+0.3*K13+0.1*K14</f>
        <v>3.8000000000000003</v>
      </c>
      <c r="L9" s="30">
        <f>0.4*L11+0.2*L12+0.3*L13+0.1*L14</f>
        <v>3.6000000000000005</v>
      </c>
      <c r="M9" s="31">
        <f>0.4*M11+0.2*M12+0.3*M13+0.1*M14</f>
        <v>3.4000000000000004</v>
      </c>
    </row>
    <row r="10" spans="1:13" s="3" customFormat="1" x14ac:dyDescent="0.35">
      <c r="A10" s="4" t="s">
        <v>6</v>
      </c>
      <c r="B10" s="24"/>
      <c r="C10" s="32"/>
      <c r="D10" s="32"/>
      <c r="E10" s="33"/>
      <c r="F10" s="24"/>
      <c r="G10" s="32"/>
      <c r="H10" s="32"/>
      <c r="I10" s="33"/>
      <c r="J10" s="24"/>
      <c r="K10" s="32"/>
      <c r="L10" s="32"/>
      <c r="M10" s="33"/>
    </row>
    <row r="11" spans="1:13" ht="72.5" x14ac:dyDescent="0.35">
      <c r="A11" s="20" t="s">
        <v>9</v>
      </c>
      <c r="B11" s="25">
        <f>AVERAGE(C11:E11)</f>
        <v>1.6666666666666667</v>
      </c>
      <c r="C11" s="14">
        <v>2</v>
      </c>
      <c r="D11" s="73">
        <v>1</v>
      </c>
      <c r="E11" s="35">
        <v>2</v>
      </c>
      <c r="F11" s="25">
        <f>AVERAGE(G11:I11)</f>
        <v>3.6666666666666665</v>
      </c>
      <c r="G11" s="34">
        <v>4</v>
      </c>
      <c r="H11" s="56">
        <v>4</v>
      </c>
      <c r="I11" s="35">
        <v>3</v>
      </c>
      <c r="J11" s="25">
        <f>AVERAGE(K11:M11)</f>
        <v>4</v>
      </c>
      <c r="K11" s="34">
        <v>4</v>
      </c>
      <c r="L11" s="56">
        <v>4</v>
      </c>
      <c r="M11" s="35">
        <v>4</v>
      </c>
    </row>
    <row r="12" spans="1:13" ht="29" x14ac:dyDescent="0.35">
      <c r="A12" s="21" t="s">
        <v>10</v>
      </c>
      <c r="B12" s="25">
        <f>AVERAGE(C12:E12)</f>
        <v>3.3333333333333335</v>
      </c>
      <c r="C12" s="34">
        <v>4</v>
      </c>
      <c r="D12" s="56">
        <v>3</v>
      </c>
      <c r="E12" s="35">
        <v>3</v>
      </c>
      <c r="F12" s="25">
        <f>AVERAGE(G12:I12)</f>
        <v>3</v>
      </c>
      <c r="G12" s="34">
        <v>3</v>
      </c>
      <c r="H12" s="56">
        <v>3</v>
      </c>
      <c r="I12" s="35">
        <v>3</v>
      </c>
      <c r="J12" s="25">
        <f>AVERAGE(K12:M12)</f>
        <v>3.3333333333333335</v>
      </c>
      <c r="K12" s="34">
        <v>3</v>
      </c>
      <c r="L12" s="56">
        <v>4</v>
      </c>
      <c r="M12" s="35">
        <v>3</v>
      </c>
    </row>
    <row r="13" spans="1:13" ht="29.25" customHeight="1" x14ac:dyDescent="0.35">
      <c r="A13" s="21" t="s">
        <v>11</v>
      </c>
      <c r="B13" s="25">
        <f t="shared" ref="B13:B14" si="0">AVERAGE(C13:E13)</f>
        <v>1.6666666666666667</v>
      </c>
      <c r="C13" s="34">
        <v>2</v>
      </c>
      <c r="D13" s="56">
        <v>1</v>
      </c>
      <c r="E13" s="35">
        <v>2</v>
      </c>
      <c r="F13" s="25">
        <f t="shared" ref="F13:F14" si="1">AVERAGE(G13:I13)</f>
        <v>2.3333333333333335</v>
      </c>
      <c r="G13" s="34">
        <v>3</v>
      </c>
      <c r="H13" s="56">
        <v>2</v>
      </c>
      <c r="I13" s="35">
        <v>2</v>
      </c>
      <c r="J13" s="25">
        <f t="shared" ref="J13:J14" si="2">AVERAGE(K13:M13)</f>
        <v>3.3333333333333335</v>
      </c>
      <c r="K13" s="34">
        <v>4</v>
      </c>
      <c r="L13" s="56">
        <v>3</v>
      </c>
      <c r="M13" s="35">
        <v>3</v>
      </c>
    </row>
    <row r="14" spans="1:13" ht="44" thickBot="1" x14ac:dyDescent="0.4">
      <c r="A14" s="21" t="s">
        <v>12</v>
      </c>
      <c r="B14" s="26">
        <f t="shared" si="0"/>
        <v>3.6666666666666665</v>
      </c>
      <c r="C14" s="36">
        <v>4</v>
      </c>
      <c r="D14" s="57">
        <v>3</v>
      </c>
      <c r="E14" s="37">
        <v>4</v>
      </c>
      <c r="F14" s="26">
        <f t="shared" si="1"/>
        <v>3.3333333333333335</v>
      </c>
      <c r="G14" s="36">
        <v>4</v>
      </c>
      <c r="H14" s="57">
        <v>3</v>
      </c>
      <c r="I14" s="37">
        <v>3</v>
      </c>
      <c r="J14" s="26">
        <f t="shared" si="2"/>
        <v>3.3333333333333335</v>
      </c>
      <c r="K14" s="36">
        <v>4</v>
      </c>
      <c r="L14" s="57">
        <v>3</v>
      </c>
      <c r="M14" s="37">
        <v>3</v>
      </c>
    </row>
    <row r="15" spans="1:13" ht="28.75" customHeight="1" x14ac:dyDescent="0.35">
      <c r="C15" s="80"/>
      <c r="D15" s="80"/>
      <c r="E15" s="80"/>
    </row>
  </sheetData>
  <mergeCells count="22">
    <mergeCell ref="J7:M7"/>
    <mergeCell ref="J1:M1"/>
    <mergeCell ref="J2:M2"/>
    <mergeCell ref="J3:M3"/>
    <mergeCell ref="J4:M4"/>
    <mergeCell ref="J5:M5"/>
    <mergeCell ref="J6:M6"/>
    <mergeCell ref="B5:E5"/>
    <mergeCell ref="B7:E7"/>
    <mergeCell ref="B6:E6"/>
    <mergeCell ref="F7:I7"/>
    <mergeCell ref="F5:I5"/>
    <mergeCell ref="F6:I6"/>
    <mergeCell ref="F3:I3"/>
    <mergeCell ref="B4:E4"/>
    <mergeCell ref="F4:I4"/>
    <mergeCell ref="B3:E3"/>
    <mergeCell ref="F1:I1"/>
    <mergeCell ref="B2:E2"/>
    <mergeCell ref="B1:E1"/>
    <mergeCell ref="F2:I2"/>
    <mergeCell ref="C15:E15"/>
  </mergeCells>
  <conditionalFormatting sqref="A7:XFD7">
    <cfRule type="cellIs" dxfId="3" priority="1" operator="lessThan">
      <formula>2.75</formula>
    </cfRule>
    <cfRule type="cellIs" dxfId="2" priority="2" operator="greaterThan">
      <formula>2.74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7FAAD-2381-422E-976B-8A5BD5E68FC8}">
  <sheetPr codeName="Leht5"/>
  <dimension ref="A1:I15"/>
  <sheetViews>
    <sheetView zoomScale="80" zoomScaleNormal="80" workbookViewId="0">
      <selection activeCell="A10" sqref="A10"/>
    </sheetView>
  </sheetViews>
  <sheetFormatPr defaultColWidth="8.81640625" defaultRowHeight="14.5" x14ac:dyDescent="0.35"/>
  <cols>
    <col min="1" max="1" width="31" style="1" customWidth="1"/>
    <col min="2" max="2" width="8.81640625" style="1"/>
    <col min="3" max="5" width="20.453125" style="1" customWidth="1"/>
    <col min="6" max="6" width="8.81640625" style="1"/>
    <col min="7" max="9" width="20.6328125" style="1" customWidth="1"/>
    <col min="10" max="14" width="8.81640625" style="1"/>
    <col min="15" max="15" width="10" style="1" customWidth="1"/>
    <col min="16" max="16" width="10.6328125" style="1" customWidth="1"/>
    <col min="17" max="21" width="8.81640625" style="1"/>
    <col min="22" max="22" width="9.54296875" style="1" customWidth="1"/>
    <col min="23" max="23" width="11.6328125" style="1" customWidth="1"/>
    <col min="24" max="28" width="8.81640625" style="1"/>
    <col min="29" max="29" width="11" style="1" customWidth="1"/>
    <col min="30" max="30" width="11.54296875" style="1" customWidth="1"/>
    <col min="31" max="36" width="8.81640625" style="1"/>
    <col min="37" max="37" width="11.6328125" style="1" customWidth="1"/>
    <col min="38" max="16384" width="8.81640625" style="1"/>
  </cols>
  <sheetData>
    <row r="1" spans="1:9" s="39" customFormat="1" ht="16" customHeight="1" x14ac:dyDescent="0.35">
      <c r="A1" s="38"/>
      <c r="B1" s="99">
        <v>26</v>
      </c>
      <c r="C1" s="100"/>
      <c r="D1" s="100"/>
      <c r="E1" s="101"/>
      <c r="F1" s="99">
        <v>30</v>
      </c>
      <c r="G1" s="100"/>
      <c r="H1" s="100"/>
      <c r="I1" s="101"/>
    </row>
    <row r="2" spans="1:9" s="2" customFormat="1" x14ac:dyDescent="0.35">
      <c r="A2" s="16" t="s">
        <v>5</v>
      </c>
      <c r="B2" s="84" t="s">
        <v>24</v>
      </c>
      <c r="C2" s="85"/>
      <c r="D2" s="85"/>
      <c r="E2" s="86"/>
      <c r="F2" s="84" t="s">
        <v>25</v>
      </c>
      <c r="G2" s="85"/>
      <c r="H2" s="85"/>
      <c r="I2" s="86"/>
    </row>
    <row r="3" spans="1:9" ht="15" customHeight="1" x14ac:dyDescent="0.35">
      <c r="A3" s="17" t="s">
        <v>4</v>
      </c>
      <c r="B3" s="87" t="s">
        <v>61</v>
      </c>
      <c r="C3" s="88"/>
      <c r="D3" s="88"/>
      <c r="E3" s="89"/>
      <c r="F3" s="87" t="s">
        <v>63</v>
      </c>
      <c r="G3" s="88"/>
      <c r="H3" s="88"/>
      <c r="I3" s="89"/>
    </row>
    <row r="4" spans="1:9" ht="28.75" customHeight="1" x14ac:dyDescent="0.35">
      <c r="A4" s="4" t="s">
        <v>0</v>
      </c>
      <c r="B4" s="90" t="s">
        <v>62</v>
      </c>
      <c r="C4" s="91"/>
      <c r="D4" s="91"/>
      <c r="E4" s="92"/>
      <c r="F4" s="90" t="s">
        <v>64</v>
      </c>
      <c r="G4" s="91"/>
      <c r="H4" s="91"/>
      <c r="I4" s="92"/>
    </row>
    <row r="5" spans="1:9" x14ac:dyDescent="0.35">
      <c r="A5" s="4" t="s">
        <v>1</v>
      </c>
      <c r="B5" s="93">
        <v>517169.18</v>
      </c>
      <c r="C5" s="94"/>
      <c r="D5" s="94"/>
      <c r="E5" s="95"/>
      <c r="F5" s="93">
        <v>490178.34</v>
      </c>
      <c r="G5" s="94"/>
      <c r="H5" s="94"/>
      <c r="I5" s="95"/>
    </row>
    <row r="6" spans="1:9" ht="93" customHeight="1" x14ac:dyDescent="0.35">
      <c r="A6" s="4" t="s">
        <v>69</v>
      </c>
      <c r="B6" s="81" t="s">
        <v>74</v>
      </c>
      <c r="C6" s="82"/>
      <c r="D6" s="82"/>
      <c r="E6" s="83"/>
      <c r="F6" s="93"/>
      <c r="G6" s="94"/>
      <c r="H6" s="94"/>
      <c r="I6" s="95"/>
    </row>
    <row r="7" spans="1:9" x14ac:dyDescent="0.35">
      <c r="A7" s="4" t="s">
        <v>2</v>
      </c>
      <c r="B7" s="96">
        <f>0.4*B11+0.2*B12+0.3*B13+0.1*B14</f>
        <v>3.3666666666666667</v>
      </c>
      <c r="C7" s="97"/>
      <c r="D7" s="97"/>
      <c r="E7" s="98"/>
      <c r="F7" s="96">
        <f>0.4*F11+0.2*F12+0.3*F13+0.1*F14</f>
        <v>3.0666666666666664</v>
      </c>
      <c r="G7" s="97"/>
      <c r="H7" s="97"/>
      <c r="I7" s="98"/>
    </row>
    <row r="8" spans="1:9" x14ac:dyDescent="0.35">
      <c r="A8" s="18"/>
      <c r="B8" s="22"/>
      <c r="C8" s="27"/>
      <c r="D8" s="55"/>
      <c r="E8" s="28"/>
      <c r="F8" s="29"/>
      <c r="G8" s="27"/>
      <c r="H8" s="55"/>
      <c r="I8" s="28"/>
    </row>
    <row r="9" spans="1:9" x14ac:dyDescent="0.35">
      <c r="A9" s="19" t="s">
        <v>3</v>
      </c>
      <c r="B9" s="23"/>
      <c r="C9" s="30">
        <f>0.4*C11+0.2*C12+0.3*C13+0.1*C14</f>
        <v>3.3</v>
      </c>
      <c r="D9" s="30">
        <f>0.4*D11+0.2*D12+0.3*D13+0.1*D14</f>
        <v>3.2</v>
      </c>
      <c r="E9" s="31">
        <f>0.4*E11+0.2*E12+0.3*E13+0.1*E14</f>
        <v>3.6000000000000005</v>
      </c>
      <c r="F9" s="23"/>
      <c r="G9" s="30">
        <f>0.4*G11+0.2*G12+0.3*G13+0.1*G14</f>
        <v>2.5999999999999996</v>
      </c>
      <c r="H9" s="30">
        <f>0.4*H11+0.2*H12+0.3*H13+0.1*H14</f>
        <v>3.7</v>
      </c>
      <c r="I9" s="31">
        <f>0.4*I11+0.2*I12+0.3*I13+0.1*I14</f>
        <v>2.9000000000000004</v>
      </c>
    </row>
    <row r="10" spans="1:9" s="3" customFormat="1" x14ac:dyDescent="0.35">
      <c r="A10" s="4" t="s">
        <v>6</v>
      </c>
      <c r="B10" s="24"/>
      <c r="C10" s="32"/>
      <c r="D10" s="32"/>
      <c r="E10" s="33"/>
      <c r="F10" s="24"/>
      <c r="G10" s="32"/>
      <c r="H10" s="32"/>
      <c r="I10" s="33"/>
    </row>
    <row r="11" spans="1:9" ht="72.5" x14ac:dyDescent="0.35">
      <c r="A11" s="20" t="s">
        <v>9</v>
      </c>
      <c r="B11" s="25">
        <f>AVERAGE(C11:E11)</f>
        <v>3.6666666666666665</v>
      </c>
      <c r="C11" s="34">
        <v>3</v>
      </c>
      <c r="D11" s="56">
        <v>4</v>
      </c>
      <c r="E11" s="35">
        <v>4</v>
      </c>
      <c r="F11" s="25">
        <f>AVERAGE(G11:I11)</f>
        <v>3</v>
      </c>
      <c r="G11" s="14">
        <v>2</v>
      </c>
      <c r="H11" s="73">
        <v>4</v>
      </c>
      <c r="I11" s="35">
        <v>3</v>
      </c>
    </row>
    <row r="12" spans="1:9" ht="29" x14ac:dyDescent="0.35">
      <c r="A12" s="21" t="s">
        <v>10</v>
      </c>
      <c r="B12" s="25">
        <f>AVERAGE(C12:E12)</f>
        <v>3.6666666666666665</v>
      </c>
      <c r="C12" s="34">
        <v>4</v>
      </c>
      <c r="D12" s="56">
        <v>3</v>
      </c>
      <c r="E12" s="35">
        <v>4</v>
      </c>
      <c r="F12" s="25">
        <f>AVERAGE(G12:I12)</f>
        <v>3.3333333333333335</v>
      </c>
      <c r="G12" s="34">
        <v>3</v>
      </c>
      <c r="H12" s="56">
        <v>4</v>
      </c>
      <c r="I12" s="35">
        <v>3</v>
      </c>
    </row>
    <row r="13" spans="1:9" ht="29.25" customHeight="1" x14ac:dyDescent="0.35">
      <c r="A13" s="21" t="s">
        <v>11</v>
      </c>
      <c r="B13" s="25">
        <f t="shared" ref="B13:B14" si="0">AVERAGE(C13:E13)</f>
        <v>2.6666666666666665</v>
      </c>
      <c r="C13" s="34">
        <v>3</v>
      </c>
      <c r="D13" s="56">
        <v>2</v>
      </c>
      <c r="E13" s="35">
        <v>3</v>
      </c>
      <c r="F13" s="25">
        <f t="shared" ref="F13:F14" si="1">AVERAGE(G13:I13)</f>
        <v>3</v>
      </c>
      <c r="G13" s="34">
        <v>3</v>
      </c>
      <c r="H13" s="56">
        <v>3</v>
      </c>
      <c r="I13" s="35">
        <v>3</v>
      </c>
    </row>
    <row r="14" spans="1:9" ht="44" thickBot="1" x14ac:dyDescent="0.4">
      <c r="A14" s="21" t="s">
        <v>12</v>
      </c>
      <c r="B14" s="26">
        <f t="shared" si="0"/>
        <v>3.6666666666666665</v>
      </c>
      <c r="C14" s="36">
        <v>4</v>
      </c>
      <c r="D14" s="57">
        <v>4</v>
      </c>
      <c r="E14" s="37">
        <v>3</v>
      </c>
      <c r="F14" s="26">
        <f t="shared" si="1"/>
        <v>3</v>
      </c>
      <c r="G14" s="36">
        <v>3</v>
      </c>
      <c r="H14" s="76">
        <v>4</v>
      </c>
      <c r="I14" s="75">
        <v>2</v>
      </c>
    </row>
    <row r="15" spans="1:9" ht="44.4" customHeight="1" x14ac:dyDescent="0.35">
      <c r="G15" s="80"/>
      <c r="H15" s="80"/>
      <c r="I15" s="80"/>
    </row>
  </sheetData>
  <mergeCells count="15">
    <mergeCell ref="F3:I3"/>
    <mergeCell ref="B5:E5"/>
    <mergeCell ref="F7:I7"/>
    <mergeCell ref="B7:E7"/>
    <mergeCell ref="B4:E4"/>
    <mergeCell ref="B3:E3"/>
    <mergeCell ref="B2:E2"/>
    <mergeCell ref="F2:I2"/>
    <mergeCell ref="B1:E1"/>
    <mergeCell ref="F1:I1"/>
    <mergeCell ref="F4:I4"/>
    <mergeCell ref="G15:I15"/>
    <mergeCell ref="B6:E6"/>
    <mergeCell ref="F5:I5"/>
    <mergeCell ref="F6:I6"/>
  </mergeCells>
  <conditionalFormatting sqref="A7:XFD7">
    <cfRule type="cellIs" dxfId="1" priority="1" operator="lessThan">
      <formula>2.75</formula>
    </cfRule>
    <cfRule type="cellIs" dxfId="0" priority="2" operator="greaterThan">
      <formula>2.7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5</vt:i4>
      </vt:variant>
      <vt:variant>
        <vt:lpstr>Nimega vahemikud</vt:lpstr>
      </vt:variant>
      <vt:variant>
        <vt:i4>1</vt:i4>
      </vt:variant>
    </vt:vector>
  </HeadingPairs>
  <TitlesOfParts>
    <vt:vector size="6" baseType="lpstr">
      <vt:lpstr>Pingerida</vt:lpstr>
      <vt:lpstr>Hinded A-I</vt:lpstr>
      <vt:lpstr>Hinded J-L</vt:lpstr>
      <vt:lpstr>Hinded N-S</vt:lpstr>
      <vt:lpstr>Hinded T-V</vt:lpstr>
      <vt:lpstr>'Hinded A-I'!Prindiala</vt:lpstr>
    </vt:vector>
  </TitlesOfParts>
  <Company>RMIT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Tint</dc:creator>
  <cp:lastModifiedBy>Terje Kuus</cp:lastModifiedBy>
  <cp:lastPrinted>2024-07-18T09:38:37Z</cp:lastPrinted>
  <dcterms:created xsi:type="dcterms:W3CDTF">2018-10-15T07:02:41Z</dcterms:created>
  <dcterms:modified xsi:type="dcterms:W3CDTF">2024-08-30T06:06:01Z</dcterms:modified>
</cp:coreProperties>
</file>